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805" tabRatio="599" activeTab="1"/>
  </bookViews>
  <sheets>
    <sheet name="01.04.2014" sheetId="1" r:id="rId1"/>
    <sheet name="прил№4" sheetId="2" r:id="rId2"/>
    <sheet name="вед пр5  (2)" sheetId="3" r:id="rId3"/>
    <sheet name="Sheet1" sheetId="4" r:id="rId4"/>
  </sheets>
  <externalReferences>
    <externalReference r:id="rId7"/>
    <externalReference r:id="rId8"/>
  </externalReferences>
  <definedNames>
    <definedName name="_xlnm._FilterDatabase" localSheetId="3" hidden="1">'Sheet1'!$B$8:$AD$25</definedName>
    <definedName name="_xlnm._FilterDatabase" localSheetId="1" hidden="1">'прил№4'!$A$11:$C$40</definedName>
    <definedName name="BUDG_NAME" localSheetId="2">#REF!</definedName>
    <definedName name="BUDG_NAME">#REF!</definedName>
    <definedName name="calc_order" localSheetId="2">#REF!</definedName>
    <definedName name="calc_order">#REF!</definedName>
    <definedName name="checked" localSheetId="2">#REF!</definedName>
    <definedName name="checked">#REF!</definedName>
    <definedName name="CHIEF" localSheetId="2">#REF!</definedName>
    <definedName name="CHIEF">#REF!</definedName>
    <definedName name="chief_OUR" localSheetId="2">#REF!</definedName>
    <definedName name="chief_OUR">#REF!</definedName>
    <definedName name="CHIEF_POST" localSheetId="2">#REF!</definedName>
    <definedName name="CHIEF_POST">#REF!</definedName>
    <definedName name="CHIEF_POST_OUR" localSheetId="2">#REF!</definedName>
    <definedName name="CHIEF_POST_OUR">#REF!</definedName>
    <definedName name="cod_a" localSheetId="2">#REF!</definedName>
    <definedName name="cod_a">#REF!</definedName>
    <definedName name="cod_b" localSheetId="2">#REF!</definedName>
    <definedName name="cod_b">#REF!</definedName>
    <definedName name="code" localSheetId="2">#REF!</definedName>
    <definedName name="code">#REF!</definedName>
    <definedName name="col1" localSheetId="2">#REF!</definedName>
    <definedName name="col1">#REF!</definedName>
    <definedName name="col10" localSheetId="2">#REF!</definedName>
    <definedName name="col10">#REF!</definedName>
    <definedName name="col11" localSheetId="2">#REF!</definedName>
    <definedName name="col11">#REF!</definedName>
    <definedName name="col12" localSheetId="2">#REF!</definedName>
    <definedName name="col12">#REF!</definedName>
    <definedName name="col13" localSheetId="2">#REF!</definedName>
    <definedName name="col13">#REF!</definedName>
    <definedName name="col14" localSheetId="2">#REF!</definedName>
    <definedName name="col14">#REF!</definedName>
    <definedName name="col15" localSheetId="2">#REF!</definedName>
    <definedName name="col15">#REF!</definedName>
    <definedName name="col16" localSheetId="2">#REF!</definedName>
    <definedName name="col16">#REF!</definedName>
    <definedName name="col17" localSheetId="2">#REF!</definedName>
    <definedName name="col17">#REF!</definedName>
    <definedName name="col18" localSheetId="2">#REF!</definedName>
    <definedName name="col18">#REF!</definedName>
    <definedName name="col19" localSheetId="2">#REF!</definedName>
    <definedName name="col19">#REF!</definedName>
    <definedName name="col2" localSheetId="2">#REF!</definedName>
    <definedName name="col2">#REF!</definedName>
    <definedName name="col20" localSheetId="2">#REF!</definedName>
    <definedName name="col20">#REF!</definedName>
    <definedName name="col21" localSheetId="2">#REF!</definedName>
    <definedName name="col21">#REF!</definedName>
    <definedName name="col22" localSheetId="2">#REF!</definedName>
    <definedName name="col22">#REF!</definedName>
    <definedName name="col23" localSheetId="2">#REF!</definedName>
    <definedName name="col23">#REF!</definedName>
    <definedName name="col24" localSheetId="2">#REF!</definedName>
    <definedName name="col24">#REF!</definedName>
    <definedName name="col25" localSheetId="2">#REF!</definedName>
    <definedName name="col25">#REF!</definedName>
    <definedName name="col3" localSheetId="2">#REF!</definedName>
    <definedName name="col3">#REF!</definedName>
    <definedName name="col4" localSheetId="2">#REF!</definedName>
    <definedName name="col4">#REF!</definedName>
    <definedName name="col5" localSheetId="2">#REF!</definedName>
    <definedName name="col5">#REF!</definedName>
    <definedName name="col6" localSheetId="2">#REF!</definedName>
    <definedName name="col6">#REF!</definedName>
    <definedName name="col7" localSheetId="2">#REF!</definedName>
    <definedName name="col7">#REF!</definedName>
    <definedName name="col8" localSheetId="2">#REF!</definedName>
    <definedName name="col8">#REF!</definedName>
    <definedName name="col9" localSheetId="2">#REF!</definedName>
    <definedName name="col9">#REF!</definedName>
    <definedName name="CurentGroup" localSheetId="2">#REF!</definedName>
    <definedName name="CurentGroup">#REF!</definedName>
    <definedName name="CURR_USER" localSheetId="2">#REF!</definedName>
    <definedName name="CURR_USER">#REF!</definedName>
    <definedName name="CurRow" localSheetId="2">#REF!</definedName>
    <definedName name="CurRow">#REF!</definedName>
    <definedName name="Data" localSheetId="2">#REF!</definedName>
    <definedName name="Data">#REF!</definedName>
    <definedName name="DataFields" localSheetId="2">#REF!</definedName>
    <definedName name="DataFields">#REF!</definedName>
    <definedName name="date_BEG" localSheetId="2">#REF!</definedName>
    <definedName name="date_BEG">#REF!</definedName>
    <definedName name="date_END" localSheetId="2">#REF!</definedName>
    <definedName name="date_END">#REF!</definedName>
    <definedName name="del" localSheetId="2">#REF!</definedName>
    <definedName name="del">#REF!</definedName>
    <definedName name="DEP_FULL_NAME" localSheetId="2">#REF!</definedName>
    <definedName name="DEP_FULL_NAME">#REF!</definedName>
    <definedName name="dep_name1" localSheetId="2">#REF!</definedName>
    <definedName name="dep_name1">#REF!</definedName>
    <definedName name="doc_date" localSheetId="2">#REF!</definedName>
    <definedName name="doc_date">#REF!</definedName>
    <definedName name="doc_num" localSheetId="2">#REF!</definedName>
    <definedName name="doc_num">#REF!</definedName>
    <definedName name="doc_quarter" localSheetId="2">#REF!</definedName>
    <definedName name="doc_quarter">#REF!</definedName>
    <definedName name="End1" localSheetId="2">#REF!</definedName>
    <definedName name="End1">#REF!</definedName>
    <definedName name="End10" localSheetId="2">#REF!</definedName>
    <definedName name="End10">#REF!</definedName>
    <definedName name="End2" localSheetId="2">#REF!</definedName>
    <definedName name="End2">#REF!</definedName>
    <definedName name="End3" localSheetId="2">#REF!</definedName>
    <definedName name="End3">#REF!</definedName>
    <definedName name="End4" localSheetId="2">#REF!</definedName>
    <definedName name="End4">#REF!</definedName>
    <definedName name="End5" localSheetId="2">#REF!</definedName>
    <definedName name="End5">#REF!</definedName>
    <definedName name="End6" localSheetId="2">#REF!</definedName>
    <definedName name="End6">#REF!</definedName>
    <definedName name="End7" localSheetId="2">#REF!</definedName>
    <definedName name="End7">#REF!</definedName>
    <definedName name="End8" localSheetId="2">#REF!</definedName>
    <definedName name="End8">#REF!</definedName>
    <definedName name="End9" localSheetId="2">#REF!</definedName>
    <definedName name="End9">#REF!</definedName>
    <definedName name="EndRow" localSheetId="2">#REF!</definedName>
    <definedName name="EndRow">#REF!</definedName>
    <definedName name="fcol1" localSheetId="2">#REF!</definedName>
    <definedName name="fcol1">#REF!</definedName>
    <definedName name="fcol10" localSheetId="2">#REF!</definedName>
    <definedName name="fcol10">#REF!</definedName>
    <definedName name="fcol11" localSheetId="2">#REF!</definedName>
    <definedName name="fcol11">#REF!</definedName>
    <definedName name="fcol12" localSheetId="2">#REF!</definedName>
    <definedName name="fcol12">#REF!</definedName>
    <definedName name="fcol13" localSheetId="2">#REF!</definedName>
    <definedName name="fcol13">#REF!</definedName>
    <definedName name="fcol14" localSheetId="2">#REF!</definedName>
    <definedName name="fcol14">#REF!</definedName>
    <definedName name="fcol15" localSheetId="2">#REF!</definedName>
    <definedName name="fcol15">#REF!</definedName>
    <definedName name="fcol16" localSheetId="2">#REF!</definedName>
    <definedName name="fcol16">#REF!</definedName>
    <definedName name="fcol17" localSheetId="2">#REF!</definedName>
    <definedName name="fcol17">#REF!</definedName>
    <definedName name="fcol18" localSheetId="2">#REF!</definedName>
    <definedName name="fcol18">#REF!</definedName>
    <definedName name="fcol19" localSheetId="2">#REF!</definedName>
    <definedName name="fcol19">#REF!</definedName>
    <definedName name="fcol2" localSheetId="2">#REF!</definedName>
    <definedName name="fcol2">#REF!</definedName>
    <definedName name="fcol20" localSheetId="2">#REF!</definedName>
    <definedName name="fcol20">#REF!</definedName>
    <definedName name="fcol21" localSheetId="2">#REF!</definedName>
    <definedName name="fcol21">#REF!</definedName>
    <definedName name="fcol22" localSheetId="2">#REF!</definedName>
    <definedName name="fcol22">#REF!</definedName>
    <definedName name="fcol23" localSheetId="2">#REF!</definedName>
    <definedName name="fcol23">#REF!</definedName>
    <definedName name="fcol24" localSheetId="2">#REF!</definedName>
    <definedName name="fcol24">#REF!</definedName>
    <definedName name="fcol3" localSheetId="2">#REF!</definedName>
    <definedName name="fcol3">#REF!</definedName>
    <definedName name="fcol4" localSheetId="2">#REF!</definedName>
    <definedName name="fcol4">#REF!</definedName>
    <definedName name="fcol5" localSheetId="2">#REF!</definedName>
    <definedName name="fcol5">#REF!</definedName>
    <definedName name="fcol6" localSheetId="2">#REF!</definedName>
    <definedName name="fcol6">#REF!</definedName>
    <definedName name="fcol7" localSheetId="2">#REF!</definedName>
    <definedName name="fcol7">#REF!</definedName>
    <definedName name="fcol8" localSheetId="2">#REF!</definedName>
    <definedName name="fcol8">#REF!</definedName>
    <definedName name="fcol9" localSheetId="2">#REF!</definedName>
    <definedName name="fcol9">#REF!</definedName>
    <definedName name="GLBUH" localSheetId="2">#REF!</definedName>
    <definedName name="GLBUH">#REF!</definedName>
    <definedName name="GLBUH_OUR" localSheetId="2">#REF!</definedName>
    <definedName name="GLBUH_OUR">#REF!</definedName>
    <definedName name="GLBUH_POST_OUR" localSheetId="2">#REF!</definedName>
    <definedName name="GLBUH_POST_OUR">#REF!</definedName>
    <definedName name="GroupOrder" localSheetId="2">#REF!</definedName>
    <definedName name="GroupOrder">#REF!</definedName>
    <definedName name="HEAD" localSheetId="2">#REF!</definedName>
    <definedName name="HEAD">#REF!</definedName>
    <definedName name="kadr_OUR" localSheetId="2">#REF!</definedName>
    <definedName name="kadr_OUR">#REF!</definedName>
    <definedName name="kassir_OUR" localSheetId="2">#REF!</definedName>
    <definedName name="kassir_OUR">#REF!</definedName>
    <definedName name="LAST_DOC_MODIFY" localSheetId="2">#REF!</definedName>
    <definedName name="LAST_DOC_MODIFY">#REF!</definedName>
    <definedName name="link_row" localSheetId="2">#REF!</definedName>
    <definedName name="link_row">#REF!</definedName>
    <definedName name="link_saved" localSheetId="2">#REF!</definedName>
    <definedName name="link_saved">#REF!</definedName>
    <definedName name="LONGNAME_OUR" localSheetId="2">#REF!</definedName>
    <definedName name="LONGNAME_OUR">#REF!</definedName>
    <definedName name="OKATO" localSheetId="2">#REF!</definedName>
    <definedName name="OKATO">#REF!</definedName>
    <definedName name="OKPO" localSheetId="2">#REF!</definedName>
    <definedName name="OKPO">#REF!</definedName>
    <definedName name="OKPO_OUR" localSheetId="2">#REF!</definedName>
    <definedName name="OKPO_OUR">#REF!</definedName>
    <definedName name="OKVED" localSheetId="2">#REF!</definedName>
    <definedName name="OKVED">#REF!</definedName>
    <definedName name="OKVED1" localSheetId="2">#REF!</definedName>
    <definedName name="OKVED1">#REF!</definedName>
    <definedName name="orderrow_a" localSheetId="2">#REF!</definedName>
    <definedName name="orderrow_a">#REF!</definedName>
    <definedName name="orderrow_b" localSheetId="2">#REF!</definedName>
    <definedName name="orderrow_b">#REF!</definedName>
    <definedName name="orders" localSheetId="2">#REF!</definedName>
    <definedName name="orders">#REF!</definedName>
    <definedName name="ORGNAME_OUR" localSheetId="2">#REF!</definedName>
    <definedName name="ORGNAME_OUR">#REF!</definedName>
    <definedName name="PERIOD_WORK" localSheetId="2">#REF!</definedName>
    <definedName name="PERIOD_WORK">#REF!</definedName>
    <definedName name="PPP_CODE" localSheetId="2">#REF!</definedName>
    <definedName name="PPP_CODE">#REF!</definedName>
    <definedName name="PPP_CODE1" localSheetId="2">#REF!</definedName>
    <definedName name="PPP_CODE1">#REF!</definedName>
    <definedName name="PPP_NAME" localSheetId="2">#REF!</definedName>
    <definedName name="PPP_NAME">#REF!</definedName>
    <definedName name="print_null" localSheetId="2">#REF!</definedName>
    <definedName name="print_null">#REF!</definedName>
    <definedName name="prop_col" localSheetId="2">#REF!</definedName>
    <definedName name="prop_col">#REF!</definedName>
    <definedName name="REGION" localSheetId="2">#REF!</definedName>
    <definedName name="REGION">#REF!</definedName>
    <definedName name="REGION_OUR" localSheetId="2">#REF!</definedName>
    <definedName name="REGION_OUR">#REF!</definedName>
    <definedName name="REM_SONO" localSheetId="2">#REF!</definedName>
    <definedName name="REM_SONO">#REF!</definedName>
    <definedName name="rgb1" localSheetId="2">#REF!</definedName>
    <definedName name="rgb1">#REF!</definedName>
    <definedName name="rgb10" localSheetId="2">#REF!</definedName>
    <definedName name="rgb10">#REF!</definedName>
    <definedName name="rgb11" localSheetId="2">#REF!</definedName>
    <definedName name="rgb11">#REF!</definedName>
    <definedName name="rgb12" localSheetId="2">#REF!</definedName>
    <definedName name="rgb12">#REF!</definedName>
    <definedName name="rgb13" localSheetId="2">#REF!</definedName>
    <definedName name="rgb13">#REF!</definedName>
    <definedName name="rgb14" localSheetId="2">#REF!</definedName>
    <definedName name="rgb14">#REF!</definedName>
    <definedName name="rgb15" localSheetId="2">#REF!</definedName>
    <definedName name="rgb15">#REF!</definedName>
    <definedName name="rgb16" localSheetId="2">#REF!</definedName>
    <definedName name="rgb16">#REF!</definedName>
    <definedName name="rgb17" localSheetId="2">#REF!</definedName>
    <definedName name="rgb17">#REF!</definedName>
    <definedName name="rgb18" localSheetId="2">#REF!</definedName>
    <definedName name="rgb18">#REF!</definedName>
    <definedName name="rgb19" localSheetId="2">#REF!</definedName>
    <definedName name="rgb19">#REF!</definedName>
    <definedName name="rgb2" localSheetId="2">#REF!</definedName>
    <definedName name="rgb2">#REF!</definedName>
    <definedName name="rgb20" localSheetId="2">#REF!</definedName>
    <definedName name="rgb20">#REF!</definedName>
    <definedName name="rgb21" localSheetId="2">#REF!</definedName>
    <definedName name="rgb21">#REF!</definedName>
    <definedName name="rgb22" localSheetId="2">#REF!</definedName>
    <definedName name="rgb22">#REF!</definedName>
    <definedName name="rgb23" localSheetId="2">#REF!</definedName>
    <definedName name="rgb23">#REF!</definedName>
    <definedName name="rgb24" localSheetId="2">#REF!</definedName>
    <definedName name="rgb24">#REF!</definedName>
    <definedName name="rgb25" localSheetId="2">#REF!</definedName>
    <definedName name="rgb25">#REF!</definedName>
    <definedName name="rgb3" localSheetId="2">#REF!</definedName>
    <definedName name="rgb3">#REF!</definedName>
    <definedName name="rgb4" localSheetId="2">#REF!</definedName>
    <definedName name="rgb4">#REF!</definedName>
    <definedName name="rgb5" localSheetId="2">#REF!</definedName>
    <definedName name="rgb5">#REF!</definedName>
    <definedName name="rgb6" localSheetId="2">#REF!</definedName>
    <definedName name="rgb6">#REF!</definedName>
    <definedName name="rgb7" localSheetId="2">#REF!</definedName>
    <definedName name="rgb7">#REF!</definedName>
    <definedName name="rgb8" localSheetId="2">#REF!</definedName>
    <definedName name="rgb8">#REF!</definedName>
    <definedName name="rgb9" localSheetId="2">#REF!</definedName>
    <definedName name="rgb9">#REF!</definedName>
    <definedName name="ro1" localSheetId="2">#REF!</definedName>
    <definedName name="ro1">#REF!</definedName>
    <definedName name="ro10" localSheetId="2">#REF!</definedName>
    <definedName name="ro10">#REF!</definedName>
    <definedName name="ro11" localSheetId="2">#REF!</definedName>
    <definedName name="ro11">#REF!</definedName>
    <definedName name="ro12" localSheetId="2">#REF!</definedName>
    <definedName name="ro12">#REF!</definedName>
    <definedName name="ro13" localSheetId="2">#REF!</definedName>
    <definedName name="ro13">#REF!</definedName>
    <definedName name="ro14" localSheetId="2">#REF!</definedName>
    <definedName name="ro14">#REF!</definedName>
    <definedName name="ro15" localSheetId="2">#REF!</definedName>
    <definedName name="ro15">#REF!</definedName>
    <definedName name="ro16" localSheetId="2">#REF!</definedName>
    <definedName name="ro16">#REF!</definedName>
    <definedName name="ro17" localSheetId="2">#REF!</definedName>
    <definedName name="ro17">#REF!</definedName>
    <definedName name="ro18" localSheetId="2">#REF!</definedName>
    <definedName name="ro18">#REF!</definedName>
    <definedName name="ro19" localSheetId="2">#REF!</definedName>
    <definedName name="ro19">#REF!</definedName>
    <definedName name="ro2" localSheetId="2">#REF!</definedName>
    <definedName name="ro2">#REF!</definedName>
    <definedName name="ro20" localSheetId="2">#REF!</definedName>
    <definedName name="ro20">#REF!</definedName>
    <definedName name="ro21" localSheetId="2">#REF!</definedName>
    <definedName name="ro21">#REF!</definedName>
    <definedName name="ro22" localSheetId="2">#REF!</definedName>
    <definedName name="ro22">#REF!</definedName>
    <definedName name="ro23" localSheetId="2">#REF!</definedName>
    <definedName name="ro23">#REF!</definedName>
    <definedName name="ro24" localSheetId="2">#REF!</definedName>
    <definedName name="ro24">#REF!</definedName>
    <definedName name="ro25" localSheetId="2">#REF!</definedName>
    <definedName name="ro25">#REF!</definedName>
    <definedName name="ro3" localSheetId="2">#REF!</definedName>
    <definedName name="ro3">#REF!</definedName>
    <definedName name="ro4" localSheetId="2">#REF!</definedName>
    <definedName name="ro4">#REF!</definedName>
    <definedName name="ro5" localSheetId="2">#REF!</definedName>
    <definedName name="ro5">#REF!</definedName>
    <definedName name="ro6" localSheetId="2">#REF!</definedName>
    <definedName name="ro6">#REF!</definedName>
    <definedName name="ro7" localSheetId="2">#REF!</definedName>
    <definedName name="ro7">#REF!</definedName>
    <definedName name="ro8" localSheetId="2">#REF!</definedName>
    <definedName name="ro8">#REF!</definedName>
    <definedName name="ro9" localSheetId="2">#REF!</definedName>
    <definedName name="ro9">#REF!</definedName>
    <definedName name="SONO" localSheetId="2">#REF!</definedName>
    <definedName name="SONO">#REF!</definedName>
    <definedName name="SONO_OUR" localSheetId="2">#REF!</definedName>
    <definedName name="SONO_OUR">#REF!</definedName>
    <definedName name="SONO2" localSheetId="2">#REF!</definedName>
    <definedName name="SONO2">#REF!</definedName>
    <definedName name="Start1" localSheetId="2">#REF!</definedName>
    <definedName name="Start1">#REF!</definedName>
    <definedName name="Start10" localSheetId="2">#REF!</definedName>
    <definedName name="Start10">#REF!</definedName>
    <definedName name="Start2" localSheetId="2">#REF!</definedName>
    <definedName name="Start2">#REF!</definedName>
    <definedName name="Start3" localSheetId="2">#REF!</definedName>
    <definedName name="Start3">#REF!</definedName>
    <definedName name="Start4" localSheetId="2">#REF!</definedName>
    <definedName name="Start4">#REF!</definedName>
    <definedName name="Start5" localSheetId="2">#REF!</definedName>
    <definedName name="Start5">#REF!</definedName>
    <definedName name="Start6" localSheetId="2">#REF!</definedName>
    <definedName name="Start6">#REF!</definedName>
    <definedName name="Start7" localSheetId="2">#REF!</definedName>
    <definedName name="Start7">#REF!</definedName>
    <definedName name="Start8" localSheetId="2">#REF!</definedName>
    <definedName name="Start8">#REF!</definedName>
    <definedName name="Start9" localSheetId="2">#REF!</definedName>
    <definedName name="Start9">#REF!</definedName>
    <definedName name="StartData" localSheetId="2">#REF!</definedName>
    <definedName name="StartData">#REF!</definedName>
    <definedName name="StartRow" localSheetId="2">#REF!</definedName>
    <definedName name="StartRow">#REF!</definedName>
    <definedName name="TOWN" localSheetId="2">#REF!</definedName>
    <definedName name="TOWN">#REF!</definedName>
    <definedName name="upd" localSheetId="2">#REF!</definedName>
    <definedName name="upd">#REF!</definedName>
    <definedName name="USER_POST" localSheetId="2">#REF!</definedName>
    <definedName name="USER_POST">#REF!</definedName>
    <definedName name="Z_32815AC5_18ED_4469_B34C_16DAF9410C6A_.wvu.FilterData" localSheetId="1" hidden="1">'прил№4'!$A$11:$C$40</definedName>
    <definedName name="_xlnm.Print_Area" localSheetId="1">'прил№4'!$A$1:$G$44</definedName>
  </definedNames>
  <calcPr fullCalcOnLoad="1"/>
</workbook>
</file>

<file path=xl/sharedStrings.xml><?xml version="1.0" encoding="utf-8"?>
<sst xmlns="http://schemas.openxmlformats.org/spreadsheetml/2006/main" count="1082" uniqueCount="505">
  <si>
    <t>%</t>
  </si>
  <si>
    <t>Код бюджетной                 классификации РФ</t>
  </si>
  <si>
    <t>Наименование</t>
  </si>
  <si>
    <t>2008г.        ожидаемое</t>
  </si>
  <si>
    <t>на 1.04.2006</t>
  </si>
  <si>
    <t>исполнения</t>
  </si>
  <si>
    <t>на 1.06.2007</t>
  </si>
  <si>
    <t>испол</t>
  </si>
  <si>
    <t>000 1 00 00000 00 0000 000</t>
  </si>
  <si>
    <t>ДОХОДЫ</t>
  </si>
  <si>
    <t>000 1 01 02000 01 0000 110</t>
  </si>
  <si>
    <t>Налог на доходы физ.лиц</t>
  </si>
  <si>
    <t>182 1 01 02010 01 0000 110</t>
  </si>
  <si>
    <t>182 1 01 02010 01 1000 110</t>
  </si>
  <si>
    <t>182 1 01 02010 01 2000 110</t>
  </si>
  <si>
    <t>182 1 01 02020 01 0000 110</t>
  </si>
  <si>
    <t>182 1 01 02022 01 3000 110</t>
  </si>
  <si>
    <t>182 1 01 02022 01 4000 110</t>
  </si>
  <si>
    <t>182 1 01 02040 01 0000 110</t>
  </si>
  <si>
    <t>182 1 01 02040 01 1000 110</t>
  </si>
  <si>
    <t>000 1 06 00000 00 0000 000</t>
  </si>
  <si>
    <t>Налоги на имущество</t>
  </si>
  <si>
    <t xml:space="preserve">182 1 06 01030 10 0000 110 </t>
  </si>
  <si>
    <t>182 1 06 01030 10 1000 110</t>
  </si>
  <si>
    <t>Пени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</si>
  <si>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182 1 06 04000 02 0000 110 </t>
  </si>
  <si>
    <t>Транспортный налог</t>
  </si>
  <si>
    <t>182 1 06 04012 02 1000 110</t>
  </si>
  <si>
    <t>Транспортный налог с физических лиц</t>
  </si>
  <si>
    <t xml:space="preserve">182 1 06 06000 10 0000 110 </t>
  </si>
  <si>
    <t>Земельный налог</t>
  </si>
  <si>
    <t>182 1 06 06023 10 3000 110</t>
  </si>
  <si>
    <t xml:space="preserve">000 1 09 00000 00 0000 000 </t>
  </si>
  <si>
    <t xml:space="preserve"> </t>
  </si>
  <si>
    <t>182 1 09 04050 03 1000 110</t>
  </si>
  <si>
    <t>Земельный налог (по обязательсвам возникщим до 01.01.2006 г.)</t>
  </si>
  <si>
    <t>182 1 09 04050 03 2000 110</t>
  </si>
  <si>
    <t>Пени по земельному налогу (по обязательствам возникшим до 01.01.2006 г.)</t>
  </si>
  <si>
    <t>182 1 09 04050 03 3000 110</t>
  </si>
  <si>
    <t>Штрафы по земельному налогу (по обязательствам</t>
  </si>
  <si>
    <t>000 1 11 00000 00 0000 000</t>
  </si>
  <si>
    <t>122 1 11 05025 10 0000 120</t>
  </si>
  <si>
    <t>000 1 14 00000 00 0000 410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</si>
  <si>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</si>
  <si>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</si>
  <si>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</si>
  <si>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122 1 17 05050 10 0000 180</t>
  </si>
  <si>
    <t xml:space="preserve">Прочие неналоговые доходы местных бюджетов </t>
  </si>
  <si>
    <t>000 2 00 00000 00 0000 000</t>
  </si>
  <si>
    <t>Безвозмездные поступления</t>
  </si>
  <si>
    <t>000 2 02 00000 00 0000 000</t>
  </si>
  <si>
    <t>От других бюджетов бюджетной системы</t>
  </si>
  <si>
    <t>152 2 02 04999 10 0000 151</t>
  </si>
  <si>
    <t>Прочие межбюджетные трасферты, передаваемые бюджетам поселений</t>
  </si>
  <si>
    <t>000 3 00 00000 00 0000 000</t>
  </si>
  <si>
    <t>Доходы от предпр. и иной прин. дох. деят-ти</t>
  </si>
  <si>
    <t>122 3 02 00000 00 0000 130</t>
  </si>
  <si>
    <t>Рыночные продажи товаров и услуг</t>
  </si>
  <si>
    <t>122 3 02 01050 10 0000 130</t>
  </si>
  <si>
    <t>Доходы от продажи услуг, оказываемых учреждениями, находящимися в ведении органов местного самоуправления</t>
  </si>
  <si>
    <t>122 3 03 00000 00 0000 180</t>
  </si>
  <si>
    <t>Безвозмездные поступления от предпринимат-ой и иной иной приносящей доход деятельности</t>
  </si>
  <si>
    <t>122 3 03 02050 10 0000 180</t>
  </si>
  <si>
    <t>Прочие безвозмездные поступления учреждениям, нах-ся в ведении органов местного самоуправления</t>
  </si>
  <si>
    <t>ВСЕГО ДОХОДОВ</t>
  </si>
  <si>
    <t>% исп.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</si>
  <si>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</si>
  <si>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122 1 17 01050 10 0000 180</t>
  </si>
  <si>
    <t>Невыясненные поступления</t>
  </si>
  <si>
    <t>182 1 06 01030 10 4000 110</t>
  </si>
  <si>
    <t>152 1 17 01050 10 0000 180</t>
  </si>
  <si>
    <t>152 2 02 02102 10 0000 151</t>
  </si>
  <si>
    <t>субсидии бюджетам поселений на закупку автотранспортных средств и коммунальной технике</t>
  </si>
  <si>
    <t>182 1 01 02030 01 0000 110</t>
  </si>
  <si>
    <t>182 1 01 02030 01 1000 110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</si>
  <si>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</si>
  <si>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000 1 16 00000 00 0000 000</t>
  </si>
  <si>
    <t>Штрафы, санкции, возмещение ущерба</t>
  </si>
  <si>
    <t>122  1 16 18000 00 0000 140</t>
  </si>
  <si>
    <t>Денежные взыскания (штрафы) за нарушение бюджетного законодательства Российской Федерации</t>
  </si>
  <si>
    <t>122  1 16 18050 10 0000 140</t>
  </si>
  <si>
    <t>Денежные взыскания (штрафы) за нарушение бюджетного законодательства (в части бюджетов поселений)</t>
  </si>
  <si>
    <t>122  1 16 21000 00 0000 140</t>
  </si>
  <si>
    <t>122  1 16 21050 10 0000 140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</si>
  <si>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</si>
  <si>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</si>
  <si>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122  1 16 23000 00 0000 140</t>
  </si>
  <si>
    <t>122 1 16 23050 10 0000 140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</si>
  <si>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</si>
  <si>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</si>
  <si>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122 1 16 25000 00 0000 140</t>
  </si>
  <si>
    <t>122 1 16 33000 00 0000 140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</si>
  <si>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</si>
  <si>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поселения</t>
  </si>
  <si>
    <t>122 1 16 33050 10 0000 140</t>
  </si>
  <si>
    <t>Субвенции бюджетам поселений на выполнение передаваемых полномочий субъектов РФ</t>
  </si>
  <si>
    <t>182 1 06 01030 10 3000 110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</si>
  <si>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</si>
  <si>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152 2 02 02079 10 0000 151</t>
  </si>
  <si>
    <t>Субсидии бюджетам поселений  для переселения граждан из ветхого и аварийного жилищного фонда</t>
  </si>
  <si>
    <t xml:space="preserve">   Наименование</t>
  </si>
  <si>
    <t xml:space="preserve"> Коды ведомственной  классификации</t>
  </si>
  <si>
    <t>План,</t>
  </si>
  <si>
    <t>план   1 квартал</t>
  </si>
  <si>
    <t>факт на 1.04.06</t>
  </si>
  <si>
    <t>% исполнения</t>
  </si>
  <si>
    <t>Факт</t>
  </si>
  <si>
    <t>РЗ</t>
  </si>
  <si>
    <t>ПР</t>
  </si>
  <si>
    <t>ЦСР</t>
  </si>
  <si>
    <t>ВР</t>
  </si>
  <si>
    <t>КЭК</t>
  </si>
  <si>
    <t>тыс.руб.</t>
  </si>
  <si>
    <t>руб.</t>
  </si>
  <si>
    <t>на 1.03.06.</t>
  </si>
  <si>
    <t>исп</t>
  </si>
  <si>
    <t>на 01.10.2007</t>
  </si>
  <si>
    <t>Администрация муниципального образования "Бохан"</t>
  </si>
  <si>
    <t>ОБЩЕГОСУДАРСТВЕННЫЕ ВОПРОСЫ</t>
  </si>
  <si>
    <t>000</t>
  </si>
  <si>
    <t>01</t>
  </si>
  <si>
    <t>00</t>
  </si>
  <si>
    <t>000 00 00</t>
  </si>
  <si>
    <t>122</t>
  </si>
  <si>
    <t>02</t>
  </si>
  <si>
    <t>210</t>
  </si>
  <si>
    <t>211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</si>
  <si>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</si>
  <si>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</si>
  <si>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002 04 00</t>
  </si>
  <si>
    <t>Прочие работы, услуги</t>
  </si>
  <si>
    <t>226</t>
  </si>
  <si>
    <t>Поступление нефинансовых активов</t>
  </si>
  <si>
    <t xml:space="preserve">01  </t>
  </si>
  <si>
    <t>300</t>
  </si>
  <si>
    <t>Увеличение стоимости материальных запасов</t>
  </si>
  <si>
    <t>340</t>
  </si>
  <si>
    <t>04</t>
  </si>
  <si>
    <t>212</t>
  </si>
  <si>
    <t>109</t>
  </si>
  <si>
    <t>001 00 00</t>
  </si>
  <si>
    <t>006</t>
  </si>
  <si>
    <t>Прочие расходы</t>
  </si>
  <si>
    <t>500</t>
  </si>
  <si>
    <t>290</t>
  </si>
  <si>
    <t>Увеличение стоимости основных средств</t>
  </si>
  <si>
    <t>310</t>
  </si>
  <si>
    <t>Горючесмазочные ср-ва</t>
  </si>
  <si>
    <t>Материальные запасы</t>
  </si>
  <si>
    <t>Увеличение стоимости  материальных запасов</t>
  </si>
  <si>
    <t>Приобретение кот.-печн.топлива</t>
  </si>
  <si>
    <t>Медикаменты и перев.ср-ва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</si>
  <si>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</si>
  <si>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</si>
  <si>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</si>
  <si>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020 00 03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</si>
  <si>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</si>
  <si>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надзора</t>
  </si>
  <si>
    <t>06</t>
  </si>
  <si>
    <t>11</t>
  </si>
  <si>
    <t>Национальная экономика</t>
  </si>
  <si>
    <t>05</t>
  </si>
  <si>
    <t>Жилищно-коммунальное хозяйство</t>
  </si>
  <si>
    <t>09</t>
  </si>
  <si>
    <t>10</t>
  </si>
  <si>
    <t>Коммунальное хозяйство</t>
  </si>
  <si>
    <t>08</t>
  </si>
  <si>
    <t>Приложение 2</t>
  </si>
  <si>
    <t>241</t>
  </si>
  <si>
    <t>% исп</t>
  </si>
  <si>
    <t>182 1 05 00000 00 0000 000</t>
  </si>
  <si>
    <t>Налоги на совокупный доход</t>
  </si>
  <si>
    <t>182 1 01 02010 01 3000 110</t>
  </si>
  <si>
    <t>182 1 01 02020 01 1000 110</t>
  </si>
  <si>
    <t>182 1 01 02030 01 3000 110</t>
  </si>
  <si>
    <t>182  1 05 03010 01 1000 110</t>
  </si>
  <si>
    <t>122 1 13 00000 00 0000 130</t>
  </si>
  <si>
    <t>Доходы от оказания платных услуг</t>
  </si>
  <si>
    <t>122 1 13 02995 10 0000 130</t>
  </si>
  <si>
    <t>122  1 14 06013 10 0000 430</t>
  </si>
  <si>
    <t>122  1 14 06025 10 0000 430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</si>
  <si>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</si>
  <si>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</si>
  <si>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Приложение 4</t>
  </si>
  <si>
    <t>Факт на 01.10.2011г.</t>
  </si>
  <si>
    <t>Дорожные фонды</t>
  </si>
  <si>
    <t>Приложение 1</t>
  </si>
  <si>
    <t>182 1 05 03010 01 2000 110</t>
  </si>
  <si>
    <t>122 1 13 01995 10 0000 130</t>
  </si>
  <si>
    <t>Прочие доходы от оказания платных услуг (работ получателями средств бюджетов поселений)</t>
  </si>
  <si>
    <t>152 2 02 02150 10 0000 151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</si>
  <si>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</si>
  <si>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152</t>
  </si>
  <si>
    <t>КУЛЬТУРА И КИНЕМАТОГРАФИЯ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</si>
  <si>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</si>
  <si>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</si>
  <si>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182 1 03 02230 01 0000 110  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</si>
  <si>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</si>
  <si>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182 1 03 02240 01 0000 110</t>
  </si>
  <si>
    <t>182 1 03 02250 01 0000 110</t>
  </si>
  <si>
    <t>Доходы от уплаты акцизов на автомобильный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</si>
  <si>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</si>
  <si>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</si>
  <si>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факт на 01.04.2012г.</t>
  </si>
  <si>
    <t>244</t>
  </si>
  <si>
    <t>Другие общегосударственные вопросы</t>
  </si>
  <si>
    <t>13</t>
  </si>
  <si>
    <t>Национальная безопастность и правоохранительная деятельность</t>
  </si>
  <si>
    <t>Физическая культура и спорт</t>
  </si>
  <si>
    <t>14</t>
  </si>
  <si>
    <t>540</t>
  </si>
  <si>
    <t>ГРБС</t>
  </si>
  <si>
    <t>Рз</t>
  </si>
  <si>
    <t>100</t>
  </si>
  <si>
    <t>182 1 06 06033 10 0000 110</t>
  </si>
  <si>
    <t>182 1 06 06033 10 1000 110</t>
  </si>
  <si>
    <t>Земельный налог с физических лиц, обладающих земельным участком, расположенным в границах сельских поселений</t>
  </si>
  <si>
    <t>152 2 19 05000 10 0000 151</t>
  </si>
  <si>
    <t>182 1 06 06033 10 3000 110</t>
  </si>
  <si>
    <t>182 1 06 06043 10 0000 110</t>
  </si>
  <si>
    <t>182 1 06 06043 10 1000 110</t>
  </si>
  <si>
    <t>182 1 06 06043 10 3000 110</t>
  </si>
  <si>
    <t>182 1 01 02022 01 2000 110</t>
  </si>
  <si>
    <t>-</t>
  </si>
  <si>
    <t>182 1 01 02030 01 2000 110</t>
  </si>
  <si>
    <t xml:space="preserve">Доходы от уплаты акцизов на моторные масла для дизельных и (или) карбюраторных (инжекторных) двигателей,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</t>
  </si>
  <si>
    <t>182 1 06 01030 10 2000 110</t>
  </si>
  <si>
    <t>Штрафы по налогу на имущество физических лиц., взимаемый по ставкам, применяемым к объектам налогообл-я,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</si>
  <si>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</t>
  </si>
  <si>
    <t>182 1 06 06033 10 2000 110</t>
  </si>
  <si>
    <t>182 1 06 06033 10 4000 110</t>
  </si>
  <si>
    <t>182 1 06 06043 10 2000 110</t>
  </si>
  <si>
    <t>182 1 06 06043 10 4000 110</t>
  </si>
  <si>
    <t>122 1 11 05013 10 0000 120</t>
  </si>
  <si>
    <t>Доходы, получаемые в виде арендной платы за земельные участки, гос.соб-ть на кот.не разграничена и кот.расположены в границах поселений, а также средства от продажи права на заключение договоров аренды указанных земельных участков)</t>
  </si>
  <si>
    <t>Прочие доходы от компенсации затрат бюджетов поселений</t>
  </si>
  <si>
    <t>Возврат остатков субсидий, субвенций и ных МБТ, имеющих целевое назначение, прошлых лет из бюджетов сельских поселений</t>
  </si>
  <si>
    <t>200</t>
  </si>
  <si>
    <t>801 00 73110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</si>
  <si>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</si>
  <si>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</si>
  <si>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по оплате труда работников органов местного самоуправления </t>
  </si>
  <si>
    <t>801 00 80021</t>
  </si>
  <si>
    <t>Финансовый отдел администрации МО "Бохан"</t>
  </si>
  <si>
    <t>799 00 00000</t>
  </si>
  <si>
    <t>790 00 80090</t>
  </si>
  <si>
    <t>600</t>
  </si>
  <si>
    <t>790 00 80112</t>
  </si>
  <si>
    <t xml:space="preserve">Предоставление субсидий бюджетным, автономным и иным некоммерческим организациям </t>
  </si>
  <si>
    <t>790 00 80110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</si>
  <si>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"Бохан", а также непрограммным направлениям расходов органов местного самоуправления МО "Бохан"</t>
  </si>
  <si>
    <t>Основное мериприятие "Обеспечение деятельности библиотек"</t>
  </si>
  <si>
    <t>790 00 80111</t>
  </si>
  <si>
    <t>Основное мероприятие "Обеспечение деятельности домов культуры "</t>
  </si>
  <si>
    <t>Программа "Развитие культуры муниципального образования "Бохан"</t>
  </si>
  <si>
    <t xml:space="preserve">Культура </t>
  </si>
  <si>
    <t>790 00 00000</t>
  </si>
  <si>
    <t>790 00 80060</t>
  </si>
  <si>
    <t>790 00 80120</t>
  </si>
  <si>
    <t>Программа "Защита населения и территории от чрезвычайных ситуаций природного и техногенного характера, гражданская оборона"</t>
  </si>
  <si>
    <t>800</t>
  </si>
  <si>
    <t>801 00 80022</t>
  </si>
  <si>
    <t>Иные бюджетные ассигнования</t>
  </si>
  <si>
    <t>801 00 73150</t>
  </si>
  <si>
    <t>801 00 00000</t>
  </si>
  <si>
    <t>Социальное обеспечение и иные выплаты населению</t>
  </si>
  <si>
    <t xml:space="preserve">Выплата пенсии за выслугу лет гражданам, замещавшим должности муниципальной службы </t>
  </si>
  <si>
    <t>ВСЕГО</t>
  </si>
  <si>
    <t>2018 год</t>
  </si>
  <si>
    <t>2017 год</t>
  </si>
  <si>
    <t>ИСПОЛНЕНИЕ БЮДЖЕТА</t>
  </si>
  <si>
    <t xml:space="preserve">ПО РАЗДЕЛАМ И ПОДРАЗДЕЛАМ КЛАССИФИКАЦИИ РАСХОДОВ БЮДЖЕТА 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</si>
  <si>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</si>
  <si>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</si>
  <si>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</si>
  <si>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</si>
  <si>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</si>
  <si>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</si>
  <si>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Дорожное хозяйство</t>
  </si>
  <si>
    <t>ЖИЛИЩНО-КОММУНАЛЬНОЕ ХОЗЯЙСТВО</t>
  </si>
  <si>
    <t>КУЛЬТУРА И 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</si>
  <si>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</si>
  <si>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</si>
  <si>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</si>
  <si>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</si>
  <si>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</si>
  <si>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МЕЖБЮДЖЕТНЫЕ ТРАНСФЕРТЫ</t>
  </si>
  <si>
    <t>Иные межбюджетные трансферты</t>
  </si>
  <si>
    <t>ИТОГО РАСХОДОВ</t>
  </si>
  <si>
    <t>НАЦИОНАЛЬНАЯ ОБОРОНА</t>
  </si>
  <si>
    <t>Мобилизационная вневойсковая подготовка</t>
  </si>
  <si>
    <t>Транспорт</t>
  </si>
  <si>
    <t>Программа "Развитие транспорного обслуживания населения МО "Бохан" на 2017-2019 годы"</t>
  </si>
  <si>
    <t>790 00 80061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</si>
  <si>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</si>
  <si>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</si>
  <si>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Мобилизационная и вневойсковая подготовка</t>
  </si>
  <si>
    <t>801 00 51180</t>
  </si>
  <si>
    <t>12</t>
  </si>
  <si>
    <t>Благоустройство</t>
  </si>
  <si>
    <t>720</t>
  </si>
  <si>
    <t>710</t>
  </si>
  <si>
    <t>700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</si>
  <si>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</si>
  <si>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</si>
  <si>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</si>
  <si>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</si>
  <si>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</si>
  <si>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</si>
  <si>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</si>
  <si>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</si>
  <si>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</si>
  <si>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</si>
  <si>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</si>
  <si>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</si>
  <si>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</si>
  <si>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</si>
  <si>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182 1 01 02050 01 3000 110</t>
  </si>
  <si>
    <t>182 1 01 02050 01 0000 110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</si>
  <si>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</si>
  <si>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</si>
  <si>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</si>
  <si>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</si>
  <si>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</si>
  <si>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</si>
  <si>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</si>
  <si>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</si>
  <si>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</si>
  <si>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</si>
  <si>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</si>
  <si>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</si>
  <si>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</si>
  <si>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122 1 13 00000 00 0000 000</t>
  </si>
  <si>
    <t>ДОХОДЫ ОТ ОКАЗАНИЯ ПЛАТНЫХ УСЛУГ И КОМПЕНСАЦИИ ЗАТРАТ ГОСУДАРСТВА</t>
  </si>
  <si>
    <t>122 1 13 02995 10 0000 120</t>
  </si>
  <si>
    <t>Прочие доходы от компенсации затрат бюджетов сельских поселений</t>
  </si>
  <si>
    <t>152 2 02 25467 10 0000 150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</si>
  <si>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</si>
  <si>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152 2 02 02999 10 0000 150</t>
  </si>
  <si>
    <t>Прочие субсидии бюджетам сельских поселений</t>
  </si>
  <si>
    <t>152 2 02 35118 10 0000 150</t>
  </si>
  <si>
    <t>152 2 02 03024 10 0000 150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</si>
  <si>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</si>
  <si>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3</t>
  </si>
  <si>
    <t>(по главным распорядителям средств бюджета МО "Бохан", разделам, подразделам, целевым статьям(муниципальным программам и непрограммным направлениям деятельсности) группам видов расходов классификации расходов бюджетов)</t>
  </si>
  <si>
    <t xml:space="preserve">  Фонд оплаты труда государственных (муниципальных) органов</t>
  </si>
  <si>
    <t>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</si>
  <si>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</si>
  <si>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</si>
  <si>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8010080010</t>
  </si>
  <si>
    <t>120</t>
  </si>
  <si>
    <t>Жилищное хозяйство</t>
  </si>
  <si>
    <t>790 00 S2370</t>
  </si>
  <si>
    <t>611</t>
  </si>
  <si>
    <t xml:space="preserve"> Субсидии на иные цели бюджетным учреждениям на обеспечение развития и укрепления материально-технической базы </t>
  </si>
  <si>
    <t xml:space="preserve">  Межбюджетные трансферты общегохарактерабюджетам субъектов Российской Федерации и муниципальных образований</t>
  </si>
  <si>
    <t xml:space="preserve">  Иные межбюджетные трансферты</t>
  </si>
  <si>
    <t>Уплата налогов, сборов и иных платежей</t>
  </si>
  <si>
    <t>853</t>
  </si>
  <si>
    <t>%исп</t>
  </si>
  <si>
    <t>612</t>
  </si>
  <si>
    <t>ИТОГО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</si>
  <si>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</si>
  <si>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</si>
  <si>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</si>
  <si>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</si>
  <si>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</si>
  <si>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</si>
  <si>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</si>
  <si>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</si>
  <si>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</si>
  <si>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</si>
  <si>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122 1 16 02020 02 0000 140</t>
  </si>
  <si>
    <t>122 1 16 02000 00 0000 140</t>
  </si>
  <si>
    <t>152 2 02 16001 10 0000 150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</si>
  <si>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</si>
  <si>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152 2 02 25555 10 0000 150</t>
  </si>
  <si>
    <t>Субсидии бюджетам на реализацию программформирования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</si>
  <si>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от  22.04.2020г. №48</t>
  </si>
  <si>
    <t>к Постановлению</t>
  </si>
  <si>
    <t>801 04 80181</t>
  </si>
  <si>
    <t>801 00 80010</t>
  </si>
  <si>
    <t>801 02 80020</t>
  </si>
  <si>
    <t>801 03 80181</t>
  </si>
  <si>
    <t>790 00 80160</t>
  </si>
  <si>
    <t>790 F2 55551</t>
  </si>
  <si>
    <t>790 00 S2100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</si>
  <si>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</si>
  <si>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</si>
  <si>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 xml:space="preserve">к Постановлению </t>
  </si>
  <si>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</si>
  <si>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</si>
  <si>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</si>
  <si>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</si>
  <si>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</si>
  <si>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бюджеты внутригородских МО фед. значения</t>
  </si>
  <si>
    <t>10-Утвержд. - бюджеты городских округов</t>
  </si>
  <si>
    <t>11-Утвержд. - бюджеты городских округов с внутригородским делением</t>
  </si>
  <si>
    <t>12-Утвержд. - бюджеты внутригородских районов</t>
  </si>
  <si>
    <t>13-Утвержд. - бюджеты муниципальных районов</t>
  </si>
  <si>
    <t>14-Утвержд. - бюджеты городских поселений</t>
  </si>
  <si>
    <t>16-Утвержд. - бюджет тер. гос. внебюджетного фонда</t>
  </si>
  <si>
    <t>17-Исполнено - конс. бюджет субъекта РФ и ТГВФ</t>
  </si>
  <si>
    <t>18-Исполнено - суммы подлежащие искл. в рамках конс. бюджетов субъекта РФ и ТГВФ</t>
  </si>
  <si>
    <t>19-Исполнено - консолидированный бюджет субъекта РФ</t>
  </si>
  <si>
    <t>20-Исполнено - суммы подлежащие искл. в рамках конс. бюджета субъекта РФ</t>
  </si>
  <si>
    <t>21-Исполнено - бюджет субъекта РФ</t>
  </si>
  <si>
    <t>22-Исполнено - бюджеты внутригородских МО фед. значения</t>
  </si>
  <si>
    <t>23-Исполнено - бюджеты городских округов</t>
  </si>
  <si>
    <t>24-Исполнено - бюджеты городских округов с внутригородским делением</t>
  </si>
  <si>
    <t>25-Исполнено - бюджеты внутригородских районов</t>
  </si>
  <si>
    <t>26-Исполнено - бюджеты муниципальных районов</t>
  </si>
  <si>
    <t>27-Исполнено - бюджеты городских поселений</t>
  </si>
  <si>
    <t>29-Исполнено - бюджет тер. гос. внебюджетного фонда</t>
  </si>
  <si>
    <t>00090000000000000000</t>
  </si>
  <si>
    <t>00001000000000000000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</si>
  <si>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</si>
  <si>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</si>
  <si>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</si>
  <si>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</si>
  <si>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</si>
  <si>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</si>
  <si>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</si>
  <si>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</si>
  <si>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</si>
  <si>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Программа "Развитие автомобильных дорог общего пользования местного значения, обеспечение безопастности дорожного движения и транспортной безопастности на 2020-2022гг"</t>
  </si>
  <si>
    <t>Закупка энергетических ресурсов</t>
  </si>
  <si>
    <t>247</t>
  </si>
  <si>
    <t>Иные закупки товаров, работ и услуг для обеспечения государственных (муниципальных) нужд</t>
  </si>
  <si>
    <t>240</t>
  </si>
  <si>
    <t>Обеспечение непредвиденных расходов за счет средств резервного фонда"</t>
  </si>
  <si>
    <t>801 00 80020</t>
  </si>
  <si>
    <t>Выплата муниципальной пенсии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</si>
  <si>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</si>
  <si>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801 00 80180</t>
  </si>
  <si>
    <t>811</t>
  </si>
  <si>
    <t>Обслуживание муниципального долга</t>
  </si>
  <si>
    <t>Обслуживание государственного (муниципального) долга</t>
  </si>
  <si>
    <t>801 00 80023</t>
  </si>
  <si>
    <t>730</t>
  </si>
  <si>
    <t>Привлечение кредитов от кредитных организаций бюджетами сельских поселений в валюте Российской Федерации</t>
  </si>
  <si>
    <t>00001020000100000710</t>
  </si>
  <si>
    <t>Кредиты кредитных организаций в валюте Российской Федерации</t>
  </si>
  <si>
    <t>00001020000000000000</t>
  </si>
  <si>
    <t>152 2 02 25243 10 0000 150</t>
  </si>
  <si>
    <t>Субсидии бюджетам сельских поселений настроительство реконструкцию (модернизацию) объектов питьевого водоснабжения</t>
  </si>
  <si>
    <t>801 00 80150</t>
  </si>
  <si>
    <t>79A F5 52430</t>
  </si>
  <si>
    <t>790 00 S2870</t>
  </si>
  <si>
    <t>Народные инициативы</t>
  </si>
  <si>
    <t>Комплексное развитие сельских территорий</t>
  </si>
  <si>
    <t>Формирование комфортной городской среды</t>
  </si>
  <si>
    <t>БЛАГОУСТРОЙСТВО</t>
  </si>
  <si>
    <t>КОММУНАЛЬНОЕ ХОЗЯЙСТВО</t>
  </si>
  <si>
    <t>Чистая вода</t>
  </si>
  <si>
    <t xml:space="preserve"> план 2023</t>
  </si>
  <si>
    <t>182 1 01 02080 01 1000 110</t>
  </si>
  <si>
    <t>182 1 01 02130 01 1000 110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</si>
  <si>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</si>
  <si>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</si>
  <si>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</si>
  <si>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</si>
  <si>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152 2 07 05030 10 0000 150</t>
  </si>
  <si>
    <t>Прочие безвозмездные поступления в бюджеты сельских поселений</t>
  </si>
  <si>
    <t>план 2023 год</t>
  </si>
  <si>
    <t>Обеспечение проведение выборов и референдумов</t>
  </si>
  <si>
    <t>Специальные расходы</t>
  </si>
  <si>
    <t>880</t>
  </si>
  <si>
    <t>Транспортный каркас</t>
  </si>
  <si>
    <t>790 00 S2916</t>
  </si>
  <si>
    <t>Закупка товаров, работ и услуг в целях капитального ремонта государственного (муниципального) имущества</t>
  </si>
  <si>
    <t>Программа "По вопросам обеспечения первичных мер пожарной пожарной безопастности на территории МО "Бохан"</t>
  </si>
  <si>
    <t>Непрограммные расходы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</si>
  <si>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</si>
  <si>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</si>
  <si>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790 00 S2120</t>
  </si>
  <si>
    <t>243</t>
  </si>
  <si>
    <t>Программа «Укрепление материально-технической базы муниципального бюджетного учреждения культуры «Социально-культурный центр МО «Бохан»» Боханского района Иркутской области на 2018-2023 г.»</t>
  </si>
  <si>
    <t xml:space="preserve">Программа "Основные напраления развития физической культуры  и спорта в МО "Бохан" </t>
  </si>
  <si>
    <t>799 80 02011</t>
  </si>
  <si>
    <t>Утвержд. - бюджеты сельских поселений</t>
  </si>
  <si>
    <t>Исполнено - бюджеты сельских поселений</t>
  </si>
  <si>
    <t>ИСТОЧНИКИ ВНУТРЕННЕГО ФИНАНСИРОВАНИЯ ДЕФИЦИТОВ БЮДЖЕТОВ</t>
  </si>
  <si>
    <t>520</t>
  </si>
  <si>
    <t>Привлечение кредитов от кредитных организаций в валюте Российской Федерации</t>
  </si>
  <si>
    <t>00001020000000000700</t>
  </si>
  <si>
    <t>Привлечение сельскими поселениями кредитов от кредитных организаций в валюте Российской Федерации</t>
  </si>
  <si>
    <t>Наименование показателя</t>
  </si>
  <si>
    <t>Код строки</t>
  </si>
  <si>
    <t>Код источника финансирования по КИВФ, КИВнФ</t>
  </si>
  <si>
    <t>от 11.04.2023г. №58</t>
  </si>
  <si>
    <t xml:space="preserve">«Об исполнении бюджета МО "Бохан" за 1 полугодие 2023 года"  </t>
  </si>
  <si>
    <t>Исполнение по доходам бюджета муниципального образования "Бохан" по группам, подгруппам, статьям классификации доходов на 01.07.2023 г.</t>
  </si>
  <si>
    <t>факт 01.07.2023 г.</t>
  </si>
  <si>
    <t xml:space="preserve">МУНИЦИПАЛЬНОГО ОБРАЗОВАНИЯ "БОХАН" НА 01.07.2023г. </t>
  </si>
  <si>
    <t>факт 01.07.2023г.</t>
  </si>
  <si>
    <t xml:space="preserve">"Об исполнении бюджета МО "Бохан" за 1 полугодие 2023 года </t>
  </si>
  <si>
    <t>Факт на 01.07.2023</t>
  </si>
  <si>
    <t>Исполнение бюджета в ведомственной структуре расходов бюджета МО "Бохан" за 1 полугодие 2023 года</t>
  </si>
  <si>
    <t>Источники финансирования дефицита бюджета на 01.07.2023 года</t>
  </si>
  <si>
    <t>17.07.2023г.№118</t>
  </si>
  <si>
    <t>от 17.07.2023г.№118</t>
  </si>
  <si>
    <t xml:space="preserve">                                                                                                                                                                                                                           от  17.07.2023г. №118</t>
  </si>
  <si>
    <t>X</t>
  </si>
  <si>
    <t>Неисполненные назначения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</si>
</sst>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00000"/>
    <numFmt numFmtId="193" formatCode="0.000000000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* #,##0_-;\-* #,##0_-;_-* &quot;-&quot;_-;_-@_-"/>
    <numFmt numFmtId="200" formatCode="_-&quot;€&quot;* #,##0.00_-;\-&quot;€&quot;* #,##0.00_-;_-&quot;€&quot;* &quot;-&quot;??_-;_-@_-"/>
    <numFmt numFmtId="201" formatCode="_-* #,##0.00_-;\-* #,##0.00_-;_-* &quot;-&quot;??_-;_-@_-"/>
    <numFmt numFmtId="202" formatCode="0.E+00"/>
    <numFmt numFmtId="203" formatCode="_-* #,##0.0_р_._-;\-* #,##0.0_р_._-;_-* &quot;-&quot;??_р_._-;_-@_-"/>
    <numFmt numFmtId="204" formatCode="#,##0.00_ ;\-#,##0.00\ "/>
    <numFmt numFmtId="205" formatCode="###\ ###\ ###\ ###\ ##0.00"/>
    <numFmt numFmtId="206" formatCode="#,##0.0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11"/>
      <name val="Arial Cyr"/>
      <family val="0"/>
    </font>
    <font>
      <sz val="10"/>
      <name val="Arial С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b/>
      <sz val="11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egoe UI"/>
      <family val="2"/>
    </font>
    <font>
      <sz val="10"/>
      <color indexed="62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Segoe UI"/>
      <family val="2"/>
    </font>
    <font>
      <sz val="10"/>
      <color rgb="FF405E83"/>
      <name val="Segoe UI"/>
      <family val="2"/>
    </font>
    <font>
      <sz val="12"/>
      <color rgb="FF000000"/>
      <name val="Times New Roman"/>
      <family val="1"/>
    </font>
    <font>
      <sz val="10"/>
      <color rgb="FF000000"/>
      <name val="Segoe UI"/>
      <family val="2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b/>
      <sz val="11"/>
      <color rgb="FF000000"/>
      <name val="Calibri"/>
      <family val="2"/>
    </font>
    <font>
      <sz val="10"/>
      <color theme="1"/>
      <name val="Segoe U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9" fillId="0" borderId="0">
      <alignment/>
      <protection/>
    </xf>
    <xf numFmtId="0" fontId="64" fillId="0" borderId="1">
      <alignment/>
      <protection/>
    </xf>
    <xf numFmtId="0" fontId="3" fillId="0" borderId="1">
      <alignment horizontal="left"/>
      <protection/>
    </xf>
    <xf numFmtId="0" fontId="3" fillId="0" borderId="2">
      <alignment horizontal="left" wrapText="1" indent="2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2"/>
      <protection/>
    </xf>
    <xf numFmtId="0" fontId="65" fillId="0" borderId="5">
      <alignment horizontal="left" wrapText="1" indent="2"/>
      <protection/>
    </xf>
    <xf numFmtId="4" fontId="65" fillId="0" borderId="6">
      <alignment horizontal="right"/>
      <protection/>
    </xf>
    <xf numFmtId="49" fontId="65" fillId="0" borderId="1">
      <alignment horizontal="left"/>
      <protection/>
    </xf>
    <xf numFmtId="49" fontId="3" fillId="0" borderId="1">
      <alignment horizontal="left"/>
      <protection/>
    </xf>
    <xf numFmtId="0" fontId="3" fillId="0" borderId="7">
      <alignment horizontal="center" vertical="center" shrinkToFit="1"/>
      <protection/>
    </xf>
    <xf numFmtId="0" fontId="3" fillId="0" borderId="8">
      <alignment horizontal="center" vertical="center" shrinkToFit="1"/>
      <protection/>
    </xf>
    <xf numFmtId="0" fontId="65" fillId="0" borderId="5">
      <alignment horizontal="left" wrapText="1"/>
      <protection/>
    </xf>
    <xf numFmtId="0" fontId="65" fillId="0" borderId="4">
      <alignment horizontal="left" wrapText="1"/>
      <protection/>
    </xf>
    <xf numFmtId="0" fontId="3" fillId="0" borderId="1">
      <alignment horizontal="center" shrinkToFit="1"/>
      <protection/>
    </xf>
    <xf numFmtId="49" fontId="3" fillId="0" borderId="9">
      <alignment horizontal="center" vertical="center"/>
      <protection/>
    </xf>
    <xf numFmtId="49" fontId="3" fillId="0" borderId="10">
      <alignment horizontal="center" vertical="center"/>
      <protection/>
    </xf>
    <xf numFmtId="49" fontId="3" fillId="0" borderId="1">
      <alignment horizontal="center" vertical="center" shrinkToFit="1"/>
      <protection/>
    </xf>
    <xf numFmtId="172" fontId="3" fillId="0" borderId="10">
      <alignment horizontal="right" vertical="center" shrinkToFit="1"/>
      <protection/>
    </xf>
    <xf numFmtId="4" fontId="3" fillId="0" borderId="10">
      <alignment horizontal="right" shrinkToFit="1"/>
      <protection/>
    </xf>
    <xf numFmtId="0" fontId="65" fillId="0" borderId="11">
      <alignment horizontal="left" wrapText="1" indent="2"/>
      <protection/>
    </xf>
    <xf numFmtId="49" fontId="0" fillId="0" borderId="1">
      <alignment shrinkToFit="1"/>
      <protection/>
    </xf>
    <xf numFmtId="49" fontId="3" fillId="0" borderId="1">
      <alignment horizontal="right"/>
      <protection/>
    </xf>
    <xf numFmtId="172" fontId="3" fillId="0" borderId="12">
      <alignment horizontal="right" vertical="center" shrinkToFit="1"/>
      <protection/>
    </xf>
    <xf numFmtId="4" fontId="3" fillId="0" borderId="12">
      <alignment horizontal="right" shrinkToFit="1"/>
      <protection/>
    </xf>
    <xf numFmtId="49" fontId="65" fillId="0" borderId="13">
      <alignment horizontal="center" wrapText="1"/>
      <protection/>
    </xf>
    <xf numFmtId="0" fontId="30" fillId="0" borderId="12">
      <alignment wrapText="1"/>
      <protection/>
    </xf>
    <xf numFmtId="0" fontId="30" fillId="0" borderId="12">
      <alignment/>
      <protection/>
    </xf>
    <xf numFmtId="49" fontId="3" fillId="0" borderId="12">
      <alignment horizontal="center" shrinkToFit="1"/>
      <protection/>
    </xf>
    <xf numFmtId="49" fontId="3" fillId="0" borderId="10">
      <alignment horizontal="center" vertical="center" shrinkToFit="1"/>
      <protection/>
    </xf>
    <xf numFmtId="0" fontId="65" fillId="0" borderId="14">
      <alignment horizontal="left" wrapText="1" indent="2"/>
      <protection/>
    </xf>
    <xf numFmtId="0" fontId="65" fillId="0" borderId="15">
      <alignment horizontal="left" wrapText="1" indent="2"/>
      <protection/>
    </xf>
    <xf numFmtId="0" fontId="66" fillId="0" borderId="16">
      <alignment/>
      <protection/>
    </xf>
    <xf numFmtId="0" fontId="66" fillId="0" borderId="17">
      <alignment/>
      <protection/>
    </xf>
    <xf numFmtId="0" fontId="4" fillId="0" borderId="0">
      <alignment horizontal="center"/>
      <protection/>
    </xf>
    <xf numFmtId="0" fontId="65" fillId="0" borderId="0">
      <alignment/>
      <protection/>
    </xf>
    <xf numFmtId="0" fontId="66" fillId="0" borderId="0">
      <alignment/>
      <protection/>
    </xf>
    <xf numFmtId="0" fontId="3" fillId="0" borderId="10">
      <alignment horizontal="center" vertical="top" wrapText="1"/>
      <protection/>
    </xf>
    <xf numFmtId="0" fontId="3" fillId="0" borderId="10">
      <alignment horizontal="center" vertical="center"/>
      <protection/>
    </xf>
    <xf numFmtId="49" fontId="65" fillId="0" borderId="10">
      <alignment horizontal="center" vertical="center" wrapText="1"/>
      <protection/>
    </xf>
    <xf numFmtId="0" fontId="65" fillId="0" borderId="12">
      <alignment horizontal="left" wrapText="1" indent="2"/>
      <protection/>
    </xf>
    <xf numFmtId="49" fontId="65" fillId="0" borderId="7">
      <alignment horizontal="center" wrapText="1"/>
      <protection/>
    </xf>
    <xf numFmtId="49" fontId="65" fillId="0" borderId="18">
      <alignment horizontal="center" wrapText="1"/>
      <protection/>
    </xf>
    <xf numFmtId="49" fontId="65" fillId="0" borderId="8">
      <alignment horizontal="center"/>
      <protection/>
    </xf>
    <xf numFmtId="0" fontId="3" fillId="0" borderId="19">
      <alignment horizontal="center" vertical="center"/>
      <protection/>
    </xf>
    <xf numFmtId="0" fontId="65" fillId="0" borderId="0">
      <alignment horizontal="center"/>
      <protection/>
    </xf>
    <xf numFmtId="49" fontId="65" fillId="0" borderId="0">
      <alignment/>
      <protection/>
    </xf>
    <xf numFmtId="49" fontId="65" fillId="0" borderId="7">
      <alignment horizontal="center" wrapText="1"/>
      <protection/>
    </xf>
    <xf numFmtId="49" fontId="65" fillId="0" borderId="18">
      <alignment horizontal="center" wrapText="1"/>
      <protection/>
    </xf>
    <xf numFmtId="49" fontId="65" fillId="0" borderId="20">
      <alignment horizontal="center"/>
      <protection/>
    </xf>
    <xf numFmtId="49" fontId="65" fillId="0" borderId="19">
      <alignment horizontal="center" vertical="center" wrapText="1"/>
      <protection/>
    </xf>
    <xf numFmtId="0" fontId="65" fillId="0" borderId="0">
      <alignment horizontal="center"/>
      <protection/>
    </xf>
    <xf numFmtId="4" fontId="65" fillId="0" borderId="20">
      <alignment horizontal="right"/>
      <protection/>
    </xf>
    <xf numFmtId="49" fontId="65" fillId="0" borderId="0">
      <alignment/>
      <protection/>
    </xf>
    <xf numFmtId="4" fontId="3" fillId="0" borderId="9">
      <alignment horizontal="right" shrinkToFit="1"/>
      <protection/>
    </xf>
    <xf numFmtId="49" fontId="65" fillId="0" borderId="16">
      <alignment horizontal="center"/>
      <protection/>
    </xf>
    <xf numFmtId="49" fontId="65" fillId="0" borderId="10">
      <alignment horizontal="center" vertical="center" wrapText="1"/>
      <protection/>
    </xf>
    <xf numFmtId="49" fontId="65" fillId="0" borderId="19">
      <alignment horizontal="center" vertical="center" wrapText="1"/>
      <protection/>
    </xf>
    <xf numFmtId="4" fontId="65" fillId="0" borderId="10">
      <alignment horizontal="right"/>
      <protection/>
    </xf>
    <xf numFmtId="4" fontId="65" fillId="0" borderId="12">
      <alignment horizontal="right"/>
      <protection/>
    </xf>
    <xf numFmtId="0" fontId="3" fillId="0" borderId="5">
      <alignment horizontal="left" wrapText="1"/>
      <protection/>
    </xf>
    <xf numFmtId="0" fontId="3" fillId="0" borderId="12">
      <alignment horizontal="left" wrapText="1"/>
      <protection/>
    </xf>
    <xf numFmtId="4" fontId="65" fillId="0" borderId="12">
      <alignment horizontal="right"/>
      <protection/>
    </xf>
    <xf numFmtId="49" fontId="65" fillId="0" borderId="17">
      <alignment horizontal="center"/>
      <protection/>
    </xf>
    <xf numFmtId="4" fontId="65" fillId="0" borderId="12">
      <alignment horizontal="right"/>
      <protection/>
    </xf>
    <xf numFmtId="49" fontId="65" fillId="0" borderId="17">
      <alignment horizontal="center"/>
      <protection/>
    </xf>
    <xf numFmtId="4" fontId="65" fillId="0" borderId="6">
      <alignment horizontal="right"/>
      <protection/>
    </xf>
    <xf numFmtId="0" fontId="65" fillId="0" borderId="0">
      <alignment horizontal="left" wrapText="1"/>
      <protection/>
    </xf>
    <xf numFmtId="0" fontId="3" fillId="0" borderId="19">
      <alignment horizontal="center" vertical="center" shrinkToFit="1"/>
      <protection/>
    </xf>
    <xf numFmtId="0" fontId="65" fillId="0" borderId="6">
      <alignment horizontal="left" wrapText="1" indent="2"/>
      <protection/>
    </xf>
    <xf numFmtId="49" fontId="3" fillId="0" borderId="19">
      <alignment horizontal="center" vertical="center" shrinkToFit="1"/>
      <protection/>
    </xf>
    <xf numFmtId="49" fontId="65" fillId="0" borderId="0">
      <alignment horizontal="center" wrapText="1"/>
      <protection/>
    </xf>
    <xf numFmtId="0" fontId="65" fillId="0" borderId="21">
      <alignment horizontal="left" wrapText="1"/>
      <protection/>
    </xf>
    <xf numFmtId="4" fontId="3" fillId="0" borderId="22">
      <alignment horizontal="right" shrinkToFit="1"/>
      <protection/>
    </xf>
    <xf numFmtId="0" fontId="65" fillId="0" borderId="6">
      <alignment horizontal="left" wrapText="1" indent="2"/>
      <protection/>
    </xf>
    <xf numFmtId="49" fontId="65" fillId="0" borderId="1">
      <alignment/>
      <protection/>
    </xf>
    <xf numFmtId="49" fontId="64" fillId="0" borderId="0">
      <alignment/>
      <protection/>
    </xf>
    <xf numFmtId="0" fontId="65" fillId="0" borderId="1">
      <alignment/>
      <protection/>
    </xf>
    <xf numFmtId="0" fontId="66" fillId="0" borderId="1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7" fillId="26" borderId="23" applyNumberFormat="0" applyAlignment="0" applyProtection="0"/>
    <xf numFmtId="0" fontId="68" fillId="27" borderId="24" applyNumberFormat="0" applyAlignment="0" applyProtection="0"/>
    <xf numFmtId="0" fontId="69" fillId="27" borderId="2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8" applyNumberFormat="0" applyFill="0" applyAlignment="0" applyProtection="0"/>
    <xf numFmtId="0" fontId="74" fillId="28" borderId="29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1" fillId="0" borderId="0">
      <alignment/>
      <protection/>
    </xf>
    <xf numFmtId="0" fontId="28" fillId="0" borderId="0">
      <alignment/>
      <protection/>
    </xf>
    <xf numFmtId="0" fontId="6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31" applyNumberFormat="0" applyFill="0" applyAlignment="0" applyProtection="0"/>
    <xf numFmtId="0" fontId="27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35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5" fillId="0" borderId="3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/>
    </xf>
    <xf numFmtId="185" fontId="7" fillId="0" borderId="35" xfId="0" applyNumberFormat="1" applyFont="1" applyFill="1" applyBorder="1" applyAlignment="1">
      <alignment horizontal="right"/>
    </xf>
    <xf numFmtId="2" fontId="7" fillId="0" borderId="35" xfId="0" applyNumberFormat="1" applyFont="1" applyFill="1" applyBorder="1" applyAlignment="1">
      <alignment horizontal="right"/>
    </xf>
    <xf numFmtId="185" fontId="0" fillId="0" borderId="35" xfId="0" applyNumberFormat="1" applyFill="1" applyBorder="1" applyAlignment="1">
      <alignment/>
    </xf>
    <xf numFmtId="0" fontId="0" fillId="0" borderId="37" xfId="0" applyFill="1" applyBorder="1" applyAlignment="1">
      <alignment/>
    </xf>
    <xf numFmtId="185" fontId="0" fillId="0" borderId="38" xfId="0" applyNumberFormat="1" applyFill="1" applyBorder="1" applyAlignment="1">
      <alignment/>
    </xf>
    <xf numFmtId="0" fontId="0" fillId="0" borderId="38" xfId="0" applyFill="1" applyBorder="1" applyAlignment="1">
      <alignment horizontal="right"/>
    </xf>
    <xf numFmtId="185" fontId="5" fillId="0" borderId="33" xfId="0" applyNumberFormat="1" applyFont="1" applyFill="1" applyBorder="1" applyAlignment="1">
      <alignment/>
    </xf>
    <xf numFmtId="185" fontId="0" fillId="0" borderId="33" xfId="0" applyNumberFormat="1" applyFill="1" applyBorder="1" applyAlignment="1">
      <alignment/>
    </xf>
    <xf numFmtId="185" fontId="0" fillId="0" borderId="34" xfId="0" applyNumberFormat="1" applyFill="1" applyBorder="1" applyAlignment="1">
      <alignment/>
    </xf>
    <xf numFmtId="0" fontId="0" fillId="0" borderId="33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185" fontId="5" fillId="0" borderId="33" xfId="0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185" fontId="0" fillId="0" borderId="0" xfId="0" applyNumberForma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185" fontId="5" fillId="0" borderId="35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0" fillId="0" borderId="39" xfId="0" applyNumberForma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185" fontId="5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2" fontId="0" fillId="0" borderId="35" xfId="0" applyNumberFormat="1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0" xfId="0" applyNumberFormat="1" applyFill="1" applyAlignment="1">
      <alignment/>
    </xf>
    <xf numFmtId="0" fontId="8" fillId="0" borderId="35" xfId="0" applyFont="1" applyFill="1" applyBorder="1" applyAlignment="1">
      <alignment horizontal="left"/>
    </xf>
    <xf numFmtId="185" fontId="4" fillId="0" borderId="35" xfId="0" applyNumberFormat="1" applyFont="1" applyFill="1" applyBorder="1" applyAlignment="1">
      <alignment horizontal="right"/>
    </xf>
    <xf numFmtId="185" fontId="17" fillId="0" borderId="32" xfId="0" applyNumberFormat="1" applyFont="1" applyFill="1" applyBorder="1" applyAlignment="1">
      <alignment horizontal="right"/>
    </xf>
    <xf numFmtId="185" fontId="17" fillId="0" borderId="39" xfId="0" applyNumberFormat="1" applyFont="1" applyFill="1" applyBorder="1" applyAlignment="1">
      <alignment horizontal="right"/>
    </xf>
    <xf numFmtId="0" fontId="13" fillId="0" borderId="41" xfId="0" applyFont="1" applyFill="1" applyBorder="1" applyAlignment="1">
      <alignment horizontal="left" wrapText="1"/>
    </xf>
    <xf numFmtId="0" fontId="0" fillId="0" borderId="38" xfId="0" applyFill="1" applyBorder="1" applyAlignment="1">
      <alignment/>
    </xf>
    <xf numFmtId="0" fontId="6" fillId="0" borderId="35" xfId="0" applyFont="1" applyFill="1" applyBorder="1" applyAlignment="1">
      <alignment horizontal="left"/>
    </xf>
    <xf numFmtId="185" fontId="14" fillId="0" borderId="35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/>
    </xf>
    <xf numFmtId="0" fontId="0" fillId="0" borderId="35" xfId="0" applyFill="1" applyBorder="1" applyAlignment="1">
      <alignment wrapText="1"/>
    </xf>
    <xf numFmtId="185" fontId="11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185" fontId="5" fillId="0" borderId="35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185" fontId="4" fillId="0" borderId="35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/>
    </xf>
    <xf numFmtId="185" fontId="17" fillId="0" borderId="35" xfId="0" applyNumberFormat="1" applyFont="1" applyFill="1" applyBorder="1" applyAlignment="1">
      <alignment horizontal="right"/>
    </xf>
    <xf numFmtId="185" fontId="17" fillId="0" borderId="42" xfId="0" applyNumberFormat="1" applyFont="1" applyFill="1" applyBorder="1" applyAlignment="1">
      <alignment horizontal="right"/>
    </xf>
    <xf numFmtId="185" fontId="17" fillId="0" borderId="43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left"/>
    </xf>
    <xf numFmtId="185" fontId="0" fillId="0" borderId="35" xfId="0" applyNumberFormat="1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185" fontId="0" fillId="0" borderId="43" xfId="0" applyNumberForma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85" fontId="0" fillId="0" borderId="3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9" xfId="0" applyFill="1" applyBorder="1" applyAlignment="1">
      <alignment/>
    </xf>
    <xf numFmtId="185" fontId="0" fillId="0" borderId="37" xfId="0" applyNumberFormat="1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38" xfId="0" applyFill="1" applyBorder="1" applyAlignment="1">
      <alignment horizontal="left" wrapText="1"/>
    </xf>
    <xf numFmtId="185" fontId="5" fillId="0" borderId="3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33" xfId="0" applyNumberForma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185" fontId="7" fillId="0" borderId="33" xfId="0" applyNumberFormat="1" applyFont="1" applyFill="1" applyBorder="1" applyAlignment="1">
      <alignment horizontal="right"/>
    </xf>
    <xf numFmtId="2" fontId="5" fillId="0" borderId="33" xfId="0" applyNumberFormat="1" applyFont="1" applyFill="1" applyBorder="1" applyAlignment="1">
      <alignment horizontal="right"/>
    </xf>
    <xf numFmtId="2" fontId="7" fillId="0" borderId="33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2" fontId="17" fillId="0" borderId="32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14" fillId="0" borderId="3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wrapText="1"/>
    </xf>
    <xf numFmtId="185" fontId="0" fillId="0" borderId="35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9" fillId="0" borderId="35" xfId="0" applyFont="1" applyBorder="1" applyAlignment="1">
      <alignment/>
    </xf>
    <xf numFmtId="0" fontId="18" fillId="0" borderId="35" xfId="0" applyFont="1" applyFill="1" applyBorder="1" applyAlignment="1">
      <alignment wrapText="1"/>
    </xf>
    <xf numFmtId="185" fontId="5" fillId="0" borderId="0" xfId="0" applyNumberFormat="1" applyFont="1" applyFill="1" applyBorder="1" applyAlignment="1">
      <alignment/>
    </xf>
    <xf numFmtId="2" fontId="5" fillId="0" borderId="35" xfId="0" applyNumberFormat="1" applyFont="1" applyFill="1" applyBorder="1" applyAlignment="1">
      <alignment horizontal="right"/>
    </xf>
    <xf numFmtId="0" fontId="13" fillId="0" borderId="40" xfId="0" applyFont="1" applyFill="1" applyBorder="1" applyAlignment="1">
      <alignment horizontal="left" wrapText="1"/>
    </xf>
    <xf numFmtId="185" fontId="11" fillId="0" borderId="40" xfId="0" applyNumberFormat="1" applyFont="1" applyFill="1" applyBorder="1" applyAlignment="1">
      <alignment horizontal="right"/>
    </xf>
    <xf numFmtId="185" fontId="5" fillId="0" borderId="4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185" fontId="0" fillId="0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0" fontId="0" fillId="0" borderId="0" xfId="137">
      <alignment/>
      <protection/>
    </xf>
    <xf numFmtId="0" fontId="0" fillId="0" borderId="0" xfId="137" applyFill="1">
      <alignment/>
      <protection/>
    </xf>
    <xf numFmtId="0" fontId="5" fillId="0" borderId="32" xfId="137" applyFont="1" applyFill="1" applyBorder="1" applyAlignment="1">
      <alignment horizontal="center"/>
      <protection/>
    </xf>
    <xf numFmtId="0" fontId="19" fillId="0" borderId="32" xfId="137" applyFont="1" applyBorder="1" applyAlignment="1">
      <alignment horizontal="center"/>
      <protection/>
    </xf>
    <xf numFmtId="0" fontId="5" fillId="0" borderId="37" xfId="137" applyFont="1" applyFill="1" applyBorder="1" applyAlignment="1">
      <alignment horizontal="center"/>
      <protection/>
    </xf>
    <xf numFmtId="0" fontId="19" fillId="0" borderId="37" xfId="137" applyFont="1" applyBorder="1" applyAlignment="1">
      <alignment horizontal="center"/>
      <protection/>
    </xf>
    <xf numFmtId="185" fontId="0" fillId="0" borderId="35" xfId="137" applyNumberFormat="1" applyFill="1" applyBorder="1">
      <alignment/>
      <protection/>
    </xf>
    <xf numFmtId="185" fontId="5" fillId="0" borderId="35" xfId="137" applyNumberFormat="1" applyFont="1" applyFill="1" applyBorder="1">
      <alignment/>
      <protection/>
    </xf>
    <xf numFmtId="185" fontId="5" fillId="0" borderId="35" xfId="137" applyNumberFormat="1" applyFont="1" applyFill="1" applyBorder="1" applyAlignment="1">
      <alignment horizontal="center"/>
      <protection/>
    </xf>
    <xf numFmtId="1" fontId="0" fillId="0" borderId="35" xfId="137" applyNumberFormat="1" applyFill="1" applyBorder="1">
      <alignment/>
      <protection/>
    </xf>
    <xf numFmtId="185" fontId="0" fillId="0" borderId="35" xfId="137" applyNumberFormat="1" applyFont="1" applyFill="1" applyBorder="1">
      <alignment/>
      <protection/>
    </xf>
    <xf numFmtId="0" fontId="0" fillId="0" borderId="0" xfId="0" applyAlignment="1">
      <alignment/>
    </xf>
    <xf numFmtId="2" fontId="0" fillId="0" borderId="35" xfId="137" applyNumberFormat="1" applyFill="1" applyBorder="1">
      <alignment/>
      <protection/>
    </xf>
    <xf numFmtId="2" fontId="5" fillId="0" borderId="35" xfId="137" applyNumberFormat="1" applyFont="1" applyFill="1" applyBorder="1">
      <alignment/>
      <protection/>
    </xf>
    <xf numFmtId="0" fontId="0" fillId="0" borderId="35" xfId="137" applyFill="1" applyBorder="1">
      <alignment/>
      <protection/>
    </xf>
    <xf numFmtId="0" fontId="5" fillId="0" borderId="39" xfId="137" applyFont="1" applyBorder="1" applyAlignment="1">
      <alignment horizontal="center"/>
      <protection/>
    </xf>
    <xf numFmtId="0" fontId="5" fillId="0" borderId="38" xfId="137" applyFont="1" applyBorder="1" applyAlignment="1">
      <alignment horizontal="center"/>
      <protection/>
    </xf>
    <xf numFmtId="185" fontId="0" fillId="0" borderId="35" xfId="137" applyNumberFormat="1" applyBorder="1">
      <alignment/>
      <protection/>
    </xf>
    <xf numFmtId="0" fontId="5" fillId="0" borderId="33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 wrapText="1"/>
    </xf>
    <xf numFmtId="185" fontId="22" fillId="0" borderId="35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0" fillId="0" borderId="35" xfId="137" applyBorder="1">
      <alignment/>
      <protection/>
    </xf>
    <xf numFmtId="2" fontId="0" fillId="0" borderId="35" xfId="137" applyNumberFormat="1" applyBorder="1">
      <alignment/>
      <protection/>
    </xf>
    <xf numFmtId="1" fontId="5" fillId="0" borderId="35" xfId="137" applyNumberFormat="1" applyFont="1" applyFill="1" applyBorder="1">
      <alignment/>
      <protection/>
    </xf>
    <xf numFmtId="0" fontId="24" fillId="0" borderId="40" xfId="0" applyFont="1" applyFill="1" applyBorder="1" applyAlignment="1">
      <alignment horizontal="left" wrapText="1"/>
    </xf>
    <xf numFmtId="185" fontId="22" fillId="0" borderId="40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185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2" fontId="7" fillId="0" borderId="4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185" fontId="0" fillId="0" borderId="33" xfId="0" applyNumberFormat="1" applyFont="1" applyFill="1" applyBorder="1" applyAlignment="1">
      <alignment horizontal="right"/>
    </xf>
    <xf numFmtId="185" fontId="0" fillId="0" borderId="35" xfId="0" applyNumberFormat="1" applyFont="1" applyFill="1" applyBorder="1" applyAlignment="1">
      <alignment horizontal="right"/>
    </xf>
    <xf numFmtId="185" fontId="0" fillId="0" borderId="32" xfId="0" applyNumberFormat="1" applyFont="1" applyFill="1" applyBorder="1" applyAlignment="1">
      <alignment horizontal="right"/>
    </xf>
    <xf numFmtId="185" fontId="0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2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 wrapText="1"/>
    </xf>
    <xf numFmtId="0" fontId="0" fillId="0" borderId="0" xfId="136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139" applyFill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49" fontId="0" fillId="0" borderId="32" xfId="139" applyNumberFormat="1" applyFont="1" applyFill="1" applyBorder="1" applyAlignment="1">
      <alignment horizontal="center"/>
      <protection/>
    </xf>
    <xf numFmtId="49" fontId="5" fillId="0" borderId="37" xfId="139" applyNumberFormat="1" applyFont="1" applyFill="1" applyBorder="1" applyAlignment="1">
      <alignment horizontal="center"/>
      <protection/>
    </xf>
    <xf numFmtId="49" fontId="5" fillId="0" borderId="0" xfId="139" applyNumberFormat="1" applyFont="1" applyFill="1" applyBorder="1" applyAlignment="1">
      <alignment horizontal="center"/>
      <protection/>
    </xf>
    <xf numFmtId="49" fontId="5" fillId="0" borderId="46" xfId="139" applyNumberFormat="1" applyFont="1" applyFill="1" applyBorder="1">
      <alignment/>
      <protection/>
    </xf>
    <xf numFmtId="49" fontId="5" fillId="0" borderId="47" xfId="139" applyNumberFormat="1" applyFont="1" applyFill="1" applyBorder="1" applyAlignment="1">
      <alignment horizontal="center"/>
      <protection/>
    </xf>
    <xf numFmtId="49" fontId="5" fillId="0" borderId="47" xfId="145" applyNumberFormat="1" applyFont="1" applyFill="1" applyBorder="1" applyAlignment="1">
      <alignment horizontal="center"/>
    </xf>
    <xf numFmtId="1" fontId="5" fillId="0" borderId="47" xfId="139" applyNumberFormat="1" applyFont="1" applyFill="1" applyBorder="1">
      <alignment/>
      <protection/>
    </xf>
    <xf numFmtId="2" fontId="5" fillId="0" borderId="47" xfId="139" applyNumberFormat="1" applyFont="1" applyFill="1" applyBorder="1">
      <alignment/>
      <protection/>
    </xf>
    <xf numFmtId="49" fontId="0" fillId="0" borderId="35" xfId="139" applyNumberFormat="1" applyFont="1" applyFill="1" applyBorder="1">
      <alignment/>
      <protection/>
    </xf>
    <xf numFmtId="49" fontId="0" fillId="0" borderId="33" xfId="139" applyNumberFormat="1" applyFont="1" applyFill="1" applyBorder="1" applyAlignment="1">
      <alignment horizontal="center"/>
      <protection/>
    </xf>
    <xf numFmtId="185" fontId="0" fillId="0" borderId="35" xfId="139" applyNumberFormat="1" applyFill="1" applyBorder="1">
      <alignment/>
      <protection/>
    </xf>
    <xf numFmtId="49" fontId="5" fillId="0" borderId="35" xfId="139" applyNumberFormat="1" applyFont="1" applyFill="1" applyBorder="1" applyAlignment="1">
      <alignment horizontal="left" wrapText="1"/>
      <protection/>
    </xf>
    <xf numFmtId="49" fontId="5" fillId="0" borderId="35" xfId="139" applyNumberFormat="1" applyFont="1" applyFill="1" applyBorder="1" applyAlignment="1">
      <alignment horizontal="center"/>
      <protection/>
    </xf>
    <xf numFmtId="49" fontId="5" fillId="0" borderId="35" xfId="145" applyNumberFormat="1" applyFont="1" applyFill="1" applyBorder="1" applyAlignment="1">
      <alignment horizontal="center"/>
    </xf>
    <xf numFmtId="1" fontId="5" fillId="0" borderId="35" xfId="139" applyNumberFormat="1" applyFont="1" applyFill="1" applyBorder="1" applyAlignment="1">
      <alignment horizontal="right"/>
      <protection/>
    </xf>
    <xf numFmtId="1" fontId="5" fillId="0" borderId="35" xfId="139" applyNumberFormat="1" applyFont="1" applyFill="1" applyBorder="1">
      <alignment/>
      <protection/>
    </xf>
    <xf numFmtId="49" fontId="0" fillId="0" borderId="35" xfId="145" applyNumberFormat="1" applyFont="1" applyFill="1" applyBorder="1" applyAlignment="1">
      <alignment horizontal="center"/>
    </xf>
    <xf numFmtId="1" fontId="0" fillId="0" borderId="35" xfId="139" applyNumberFormat="1" applyFont="1" applyFill="1" applyBorder="1" applyAlignment="1">
      <alignment horizontal="right"/>
      <protection/>
    </xf>
    <xf numFmtId="1" fontId="0" fillId="0" borderId="35" xfId="139" applyNumberFormat="1" applyFont="1" applyFill="1" applyBorder="1">
      <alignment/>
      <protection/>
    </xf>
    <xf numFmtId="185" fontId="0" fillId="0" borderId="35" xfId="137" applyNumberFormat="1" applyFont="1" applyFill="1" applyBorder="1">
      <alignment/>
      <protection/>
    </xf>
    <xf numFmtId="2" fontId="0" fillId="0" borderId="35" xfId="137" applyNumberFormat="1" applyFont="1" applyFill="1" applyBorder="1">
      <alignment/>
      <protection/>
    </xf>
    <xf numFmtId="1" fontId="5" fillId="0" borderId="35" xfId="139" applyNumberFormat="1" applyFont="1" applyFill="1" applyBorder="1" applyAlignment="1">
      <alignment horizontal="center"/>
      <protection/>
    </xf>
    <xf numFmtId="2" fontId="0" fillId="0" borderId="35" xfId="137" applyNumberFormat="1" applyFont="1" applyFill="1" applyBorder="1" applyAlignment="1">
      <alignment horizontal="right"/>
      <protection/>
    </xf>
    <xf numFmtId="185" fontId="0" fillId="0" borderId="35" xfId="137" applyNumberFormat="1" applyFont="1" applyFill="1" applyBorder="1" applyAlignment="1">
      <alignment horizontal="right"/>
      <protection/>
    </xf>
    <xf numFmtId="49" fontId="0" fillId="0" borderId="35" xfId="139" applyNumberFormat="1" applyFill="1" applyBorder="1" applyAlignment="1">
      <alignment horizontal="left"/>
      <protection/>
    </xf>
    <xf numFmtId="2" fontId="5" fillId="0" borderId="35" xfId="139" applyNumberFormat="1" applyFont="1" applyFill="1" applyBorder="1" applyAlignment="1">
      <alignment horizontal="right"/>
      <protection/>
    </xf>
    <xf numFmtId="185" fontId="0" fillId="0" borderId="33" xfId="139" applyNumberFormat="1" applyFont="1" applyFill="1" applyBorder="1" applyAlignment="1">
      <alignment horizontal="right"/>
      <protection/>
    </xf>
    <xf numFmtId="1" fontId="0" fillId="0" borderId="35" xfId="139" applyNumberFormat="1" applyFill="1" applyBorder="1">
      <alignment/>
      <protection/>
    </xf>
    <xf numFmtId="185" fontId="0" fillId="0" borderId="35" xfId="139" applyNumberFormat="1" applyFont="1" applyFill="1" applyBorder="1">
      <alignment/>
      <protection/>
    </xf>
    <xf numFmtId="185" fontId="0" fillId="0" borderId="35" xfId="139" applyNumberFormat="1" applyFont="1" applyFill="1" applyBorder="1" applyAlignment="1">
      <alignment horizontal="right"/>
      <protection/>
    </xf>
    <xf numFmtId="2" fontId="0" fillId="0" borderId="35" xfId="139" applyNumberFormat="1" applyFont="1" applyFill="1" applyBorder="1" applyAlignment="1">
      <alignment horizontal="right"/>
      <protection/>
    </xf>
    <xf numFmtId="0" fontId="0" fillId="0" borderId="35" xfId="139" applyFill="1" applyBorder="1">
      <alignment/>
      <protection/>
    </xf>
    <xf numFmtId="49" fontId="0" fillId="0" borderId="35" xfId="139" applyNumberFormat="1" applyFill="1" applyBorder="1" applyAlignment="1">
      <alignment horizontal="center"/>
      <protection/>
    </xf>
    <xf numFmtId="185" fontId="0" fillId="0" borderId="35" xfId="139" applyNumberFormat="1" applyFill="1" applyBorder="1" applyAlignment="1">
      <alignment horizontal="right"/>
      <protection/>
    </xf>
    <xf numFmtId="185" fontId="0" fillId="0" borderId="32" xfId="139" applyNumberFormat="1" applyFont="1" applyFill="1" applyBorder="1" applyAlignment="1">
      <alignment horizontal="right"/>
      <protection/>
    </xf>
    <xf numFmtId="49" fontId="5" fillId="0" borderId="48" xfId="139" applyNumberFormat="1" applyFont="1" applyFill="1" applyBorder="1" applyAlignment="1">
      <alignment horizontal="center"/>
      <protection/>
    </xf>
    <xf numFmtId="49" fontId="5" fillId="0" borderId="48" xfId="145" applyNumberFormat="1" applyFont="1" applyFill="1" applyBorder="1" applyAlignment="1">
      <alignment horizontal="center"/>
    </xf>
    <xf numFmtId="185" fontId="5" fillId="0" borderId="35" xfId="139" applyNumberFormat="1" applyFont="1" applyFill="1" applyBorder="1" applyAlignment="1">
      <alignment horizontal="right"/>
      <protection/>
    </xf>
    <xf numFmtId="0" fontId="5" fillId="0" borderId="35" xfId="139" applyFont="1" applyFill="1" applyBorder="1">
      <alignment/>
      <protection/>
    </xf>
    <xf numFmtId="185" fontId="5" fillId="0" borderId="35" xfId="139" applyNumberFormat="1" applyFont="1" applyFill="1" applyBorder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0" fontId="0" fillId="0" borderId="35" xfId="139" applyFont="1" applyFill="1" applyBorder="1">
      <alignment/>
      <protection/>
    </xf>
    <xf numFmtId="1" fontId="0" fillId="0" borderId="35" xfId="137" applyNumberFormat="1" applyFont="1" applyFill="1" applyBorder="1">
      <alignment/>
      <protection/>
    </xf>
    <xf numFmtId="2" fontId="0" fillId="0" borderId="35" xfId="139" applyNumberFormat="1" applyFont="1" applyFill="1" applyBorder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49" fontId="20" fillId="0" borderId="35" xfId="139" applyNumberFormat="1" applyFont="1" applyFill="1" applyBorder="1" applyAlignment="1">
      <alignment horizontal="center"/>
      <protection/>
    </xf>
    <xf numFmtId="185" fontId="0" fillId="0" borderId="33" xfId="139" applyNumberFormat="1" applyFont="1" applyFill="1" applyBorder="1">
      <alignment/>
      <protection/>
    </xf>
    <xf numFmtId="2" fontId="0" fillId="0" borderId="33" xfId="139" applyNumberFormat="1" applyFont="1" applyFill="1" applyBorder="1">
      <alignment/>
      <protection/>
    </xf>
    <xf numFmtId="2" fontId="5" fillId="0" borderId="33" xfId="139" applyNumberFormat="1" applyFont="1" applyFill="1" applyBorder="1">
      <alignment/>
      <protection/>
    </xf>
    <xf numFmtId="2" fontId="0" fillId="0" borderId="35" xfId="139" applyNumberFormat="1" applyFill="1" applyBorder="1">
      <alignment/>
      <protection/>
    </xf>
    <xf numFmtId="49" fontId="5" fillId="0" borderId="33" xfId="139" applyNumberFormat="1" applyFont="1" applyFill="1" applyBorder="1" applyAlignment="1">
      <alignment horizontal="center"/>
      <protection/>
    </xf>
    <xf numFmtId="49" fontId="5" fillId="0" borderId="35" xfId="139" applyNumberFormat="1" applyFont="1" applyFill="1" applyBorder="1">
      <alignment/>
      <protection/>
    </xf>
    <xf numFmtId="49" fontId="0" fillId="0" borderId="32" xfId="139" applyNumberFormat="1" applyFont="1" applyFill="1" applyBorder="1" applyAlignment="1">
      <alignment horizontal="center"/>
      <protection/>
    </xf>
    <xf numFmtId="2" fontId="0" fillId="0" borderId="0" xfId="137" applyNumberFormat="1">
      <alignment/>
      <protection/>
    </xf>
    <xf numFmtId="49" fontId="0" fillId="0" borderId="33" xfId="139" applyNumberFormat="1" applyFont="1" applyFill="1" applyBorder="1" applyAlignment="1">
      <alignment horizontal="center"/>
      <protection/>
    </xf>
    <xf numFmtId="49" fontId="0" fillId="0" borderId="33" xfId="145" applyNumberFormat="1" applyFont="1" applyFill="1" applyBorder="1" applyAlignment="1">
      <alignment horizontal="center"/>
    </xf>
    <xf numFmtId="49" fontId="0" fillId="0" borderId="35" xfId="145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85" fontId="0" fillId="0" borderId="35" xfId="0" applyNumberFormat="1" applyFont="1" applyFill="1" applyBorder="1" applyAlignment="1">
      <alignment/>
    </xf>
    <xf numFmtId="0" fontId="0" fillId="0" borderId="33" xfId="0" applyFill="1" applyBorder="1" applyAlignment="1">
      <alignment horizontal="left"/>
    </xf>
    <xf numFmtId="49" fontId="25" fillId="0" borderId="35" xfId="0" applyNumberFormat="1" applyFont="1" applyBorder="1" applyAlignment="1" applyProtection="1">
      <alignment horizontal="left" vertical="center" wrapText="1"/>
      <protection/>
    </xf>
    <xf numFmtId="0" fontId="25" fillId="0" borderId="35" xfId="0" applyFont="1" applyBorder="1" applyAlignment="1">
      <alignment wrapText="1"/>
    </xf>
    <xf numFmtId="1" fontId="0" fillId="0" borderId="33" xfId="137" applyNumberFormat="1" applyFont="1" applyFill="1" applyBorder="1">
      <alignment/>
      <protection/>
    </xf>
    <xf numFmtId="1" fontId="0" fillId="0" borderId="33" xfId="139" applyNumberFormat="1" applyFont="1" applyFill="1" applyBorder="1">
      <alignment/>
      <protection/>
    </xf>
    <xf numFmtId="0" fontId="0" fillId="0" borderId="33" xfId="139" applyFont="1" applyFill="1" applyBorder="1">
      <alignment/>
      <protection/>
    </xf>
    <xf numFmtId="49" fontId="0" fillId="0" borderId="44" xfId="139" applyNumberFormat="1" applyFont="1" applyFill="1" applyBorder="1" applyAlignment="1">
      <alignment horizontal="center"/>
      <protection/>
    </xf>
    <xf numFmtId="0" fontId="25" fillId="0" borderId="35" xfId="0" applyFont="1" applyFill="1" applyBorder="1" applyAlignment="1" applyProtection="1">
      <alignment horizontal="left" vertical="justify" wrapText="1"/>
      <protection locked="0"/>
    </xf>
    <xf numFmtId="0" fontId="23" fillId="0" borderId="35" xfId="0" applyFont="1" applyFill="1" applyBorder="1" applyAlignment="1" applyProtection="1">
      <alignment vertical="justify" wrapText="1"/>
      <protection locked="0"/>
    </xf>
    <xf numFmtId="0" fontId="25" fillId="0" borderId="35" xfId="0" applyFont="1" applyFill="1" applyBorder="1" applyAlignment="1" applyProtection="1">
      <alignment vertical="justify" wrapText="1"/>
      <protection locked="0"/>
    </xf>
    <xf numFmtId="2" fontId="14" fillId="0" borderId="33" xfId="139" applyNumberFormat="1" applyFont="1" applyFill="1" applyBorder="1">
      <alignment/>
      <protection/>
    </xf>
    <xf numFmtId="1" fontId="11" fillId="0" borderId="35" xfId="139" applyNumberFormat="1" applyFont="1" applyFill="1" applyBorder="1" applyAlignment="1">
      <alignment horizontal="right"/>
      <protection/>
    </xf>
    <xf numFmtId="49" fontId="11" fillId="0" borderId="35" xfId="139" applyNumberFormat="1" applyFont="1" applyFill="1" applyBorder="1" applyAlignment="1">
      <alignment horizontal="center"/>
      <protection/>
    </xf>
    <xf numFmtId="185" fontId="11" fillId="0" borderId="35" xfId="139" applyNumberFormat="1" applyFont="1" applyFill="1" applyBorder="1" applyAlignment="1">
      <alignment horizontal="right"/>
      <protection/>
    </xf>
    <xf numFmtId="2" fontId="11" fillId="0" borderId="35" xfId="139" applyNumberFormat="1" applyFont="1" applyFill="1" applyBorder="1" applyAlignment="1">
      <alignment horizontal="right"/>
      <protection/>
    </xf>
    <xf numFmtId="2" fontId="5" fillId="33" borderId="33" xfId="139" applyNumberFormat="1" applyFont="1" applyFill="1" applyBorder="1">
      <alignment/>
      <protection/>
    </xf>
    <xf numFmtId="185" fontId="0" fillId="33" borderId="35" xfId="139" applyNumberFormat="1" applyFont="1" applyFill="1" applyBorder="1" applyAlignment="1">
      <alignment horizontal="right"/>
      <protection/>
    </xf>
    <xf numFmtId="49" fontId="0" fillId="33" borderId="35" xfId="139" applyNumberFormat="1" applyFont="1" applyFill="1" applyBorder="1" applyAlignment="1">
      <alignment horizontal="center"/>
      <protection/>
    </xf>
    <xf numFmtId="49" fontId="5" fillId="33" borderId="35" xfId="139" applyNumberFormat="1" applyFont="1" applyFill="1" applyBorder="1" applyAlignment="1">
      <alignment horizontal="center"/>
      <protection/>
    </xf>
    <xf numFmtId="1" fontId="0" fillId="0" borderId="35" xfId="139" applyNumberFormat="1" applyFont="1" applyFill="1" applyBorder="1" applyAlignment="1">
      <alignment horizontal="right"/>
      <protection/>
    </xf>
    <xf numFmtId="49" fontId="0" fillId="0" borderId="35" xfId="145" applyNumberFormat="1" applyFont="1" applyFill="1" applyBorder="1" applyAlignment="1">
      <alignment horizontal="center"/>
    </xf>
    <xf numFmtId="0" fontId="14" fillId="0" borderId="49" xfId="139" applyFont="1" applyFill="1" applyBorder="1" applyAlignment="1">
      <alignment horizontal="center"/>
      <protection/>
    </xf>
    <xf numFmtId="0" fontId="14" fillId="0" borderId="32" xfId="139" applyFont="1" applyFill="1" applyBorder="1" applyAlignment="1">
      <alignment horizontal="center"/>
      <protection/>
    </xf>
    <xf numFmtId="2" fontId="0" fillId="0" borderId="0" xfId="137" applyNumberFormat="1" applyFill="1">
      <alignment/>
      <protection/>
    </xf>
    <xf numFmtId="0" fontId="25" fillId="0" borderId="0" xfId="0" applyFont="1" applyFill="1" applyAlignment="1">
      <alignment horizontal="left" indent="15"/>
    </xf>
    <xf numFmtId="49" fontId="5" fillId="34" borderId="35" xfId="139" applyNumberFormat="1" applyFont="1" applyFill="1" applyBorder="1" applyAlignment="1">
      <alignment horizontal="left"/>
      <protection/>
    </xf>
    <xf numFmtId="49" fontId="5" fillId="34" borderId="35" xfId="139" applyNumberFormat="1" applyFont="1" applyFill="1" applyBorder="1" applyAlignment="1">
      <alignment horizontal="center"/>
      <protection/>
    </xf>
    <xf numFmtId="49" fontId="5" fillId="34" borderId="35" xfId="145" applyNumberFormat="1" applyFont="1" applyFill="1" applyBorder="1" applyAlignment="1">
      <alignment horizontal="center"/>
    </xf>
    <xf numFmtId="185" fontId="5" fillId="34" borderId="35" xfId="139" applyNumberFormat="1" applyFont="1" applyFill="1" applyBorder="1" applyAlignment="1">
      <alignment horizontal="right"/>
      <protection/>
    </xf>
    <xf numFmtId="1" fontId="5" fillId="34" borderId="35" xfId="139" applyNumberFormat="1" applyFont="1" applyFill="1" applyBorder="1">
      <alignment/>
      <protection/>
    </xf>
    <xf numFmtId="0" fontId="5" fillId="34" borderId="35" xfId="139" applyFont="1" applyFill="1" applyBorder="1">
      <alignment/>
      <protection/>
    </xf>
    <xf numFmtId="185" fontId="5" fillId="34" borderId="35" xfId="139" applyNumberFormat="1" applyFont="1" applyFill="1" applyBorder="1">
      <alignment/>
      <protection/>
    </xf>
    <xf numFmtId="1" fontId="5" fillId="34" borderId="35" xfId="137" applyNumberFormat="1" applyFont="1" applyFill="1" applyBorder="1">
      <alignment/>
      <protection/>
    </xf>
    <xf numFmtId="2" fontId="5" fillId="34" borderId="35" xfId="139" applyNumberFormat="1" applyFont="1" applyFill="1" applyBorder="1">
      <alignment/>
      <protection/>
    </xf>
    <xf numFmtId="185" fontId="0" fillId="34" borderId="35" xfId="137" applyNumberFormat="1" applyFill="1" applyBorder="1">
      <alignment/>
      <protection/>
    </xf>
    <xf numFmtId="0" fontId="2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3" fillId="0" borderId="50" xfId="0" applyFont="1" applyFill="1" applyBorder="1" applyAlignment="1" applyProtection="1">
      <alignment horizontal="center" wrapText="1"/>
      <protection locked="0"/>
    </xf>
    <xf numFmtId="49" fontId="23" fillId="0" borderId="51" xfId="0" applyNumberFormat="1" applyFont="1" applyFill="1" applyBorder="1" applyAlignment="1" applyProtection="1">
      <alignment horizontal="center" wrapText="1"/>
      <protection locked="0"/>
    </xf>
    <xf numFmtId="49" fontId="23" fillId="0" borderId="52" xfId="0" applyNumberFormat="1" applyFont="1" applyFill="1" applyBorder="1" applyAlignment="1" applyProtection="1">
      <alignment horizontal="center" wrapText="1"/>
      <protection locked="0"/>
    </xf>
    <xf numFmtId="3" fontId="23" fillId="0" borderId="52" xfId="0" applyNumberFormat="1" applyFont="1" applyFill="1" applyBorder="1" applyAlignment="1" applyProtection="1">
      <alignment horizontal="center" wrapText="1"/>
      <protection locked="0"/>
    </xf>
    <xf numFmtId="3" fontId="23" fillId="0" borderId="35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3" fillId="35" borderId="35" xfId="0" applyFont="1" applyFill="1" applyBorder="1" applyAlignment="1" applyProtection="1">
      <alignment wrapText="1"/>
      <protection locked="0"/>
    </xf>
    <xf numFmtId="49" fontId="23" fillId="35" borderId="35" xfId="0" applyNumberFormat="1" applyFont="1" applyFill="1" applyBorder="1" applyAlignment="1" applyProtection="1">
      <alignment horizontal="center"/>
      <protection locked="0"/>
    </xf>
    <xf numFmtId="206" fontId="23" fillId="35" borderId="43" xfId="0" applyNumberFormat="1" applyFont="1" applyFill="1" applyBorder="1" applyAlignment="1" applyProtection="1">
      <alignment/>
      <protection/>
    </xf>
    <xf numFmtId="206" fontId="23" fillId="0" borderId="35" xfId="0" applyNumberFormat="1" applyFont="1" applyFill="1" applyBorder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36" borderId="0" xfId="0" applyNumberFormat="1" applyFont="1" applyFill="1" applyBorder="1" applyAlignment="1" applyProtection="1">
      <alignment/>
      <protection/>
    </xf>
    <xf numFmtId="206" fontId="0" fillId="0" borderId="0" xfId="0" applyNumberFormat="1" applyFill="1" applyBorder="1" applyAlignment="1" applyProtection="1">
      <alignment/>
      <protection locked="0"/>
    </xf>
    <xf numFmtId="0" fontId="23" fillId="35" borderId="35" xfId="0" applyFont="1" applyFill="1" applyBorder="1" applyAlignment="1" applyProtection="1">
      <alignment vertical="justify" wrapText="1"/>
      <protection locked="0"/>
    </xf>
    <xf numFmtId="0" fontId="23" fillId="35" borderId="35" xfId="0" applyFont="1" applyFill="1" applyBorder="1" applyAlignment="1" applyProtection="1">
      <alignment vertical="center" wrapText="1"/>
      <protection locked="0"/>
    </xf>
    <xf numFmtId="206" fontId="23" fillId="0" borderId="0" xfId="0" applyNumberFormat="1" applyFont="1" applyFill="1" applyBorder="1" applyAlignment="1" applyProtection="1">
      <alignment/>
      <protection/>
    </xf>
    <xf numFmtId="206" fontId="23" fillId="36" borderId="0" xfId="0" applyNumberFormat="1" applyFont="1" applyFill="1" applyBorder="1" applyAlignment="1" applyProtection="1">
      <alignment/>
      <protection/>
    </xf>
    <xf numFmtId="206" fontId="0" fillId="0" borderId="0" xfId="0" applyNumberForma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138" applyFont="1" applyAlignment="1" applyProtection="1">
      <alignment vertical="center" wrapText="1"/>
      <protection locked="0"/>
    </xf>
    <xf numFmtId="4" fontId="3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3" fillId="0" borderId="0" xfId="138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wrapText="1"/>
      <protection locked="0"/>
    </xf>
    <xf numFmtId="49" fontId="5" fillId="33" borderId="35" xfId="145" applyNumberFormat="1" applyFont="1" applyFill="1" applyBorder="1" applyAlignment="1">
      <alignment horizontal="center"/>
    </xf>
    <xf numFmtId="185" fontId="5" fillId="33" borderId="35" xfId="139" applyNumberFormat="1" applyFont="1" applyFill="1" applyBorder="1" applyAlignment="1">
      <alignment horizontal="right"/>
      <protection/>
    </xf>
    <xf numFmtId="1" fontId="5" fillId="33" borderId="35" xfId="139" applyNumberFormat="1" applyFont="1" applyFill="1" applyBorder="1">
      <alignment/>
      <protection/>
    </xf>
    <xf numFmtId="0" fontId="5" fillId="33" borderId="35" xfId="139" applyFont="1" applyFill="1" applyBorder="1">
      <alignment/>
      <protection/>
    </xf>
    <xf numFmtId="185" fontId="5" fillId="33" borderId="35" xfId="139" applyNumberFormat="1" applyFont="1" applyFill="1" applyBorder="1">
      <alignment/>
      <protection/>
    </xf>
    <xf numFmtId="1" fontId="5" fillId="33" borderId="35" xfId="137" applyNumberFormat="1" applyFont="1" applyFill="1" applyBorder="1">
      <alignment/>
      <protection/>
    </xf>
    <xf numFmtId="2" fontId="5" fillId="33" borderId="35" xfId="139" applyNumberFormat="1" applyFont="1" applyFill="1" applyBorder="1">
      <alignment/>
      <protection/>
    </xf>
    <xf numFmtId="49" fontId="5" fillId="33" borderId="35" xfId="139" applyNumberFormat="1" applyFont="1" applyFill="1" applyBorder="1" applyAlignment="1">
      <alignment horizontal="left"/>
      <protection/>
    </xf>
    <xf numFmtId="49" fontId="0" fillId="35" borderId="35" xfId="139" applyNumberFormat="1" applyFont="1" applyFill="1" applyBorder="1" applyAlignment="1">
      <alignment horizontal="center"/>
      <protection/>
    </xf>
    <xf numFmtId="49" fontId="0" fillId="35" borderId="35" xfId="145" applyNumberFormat="1" applyFont="1" applyFill="1" applyBorder="1" applyAlignment="1">
      <alignment horizontal="center"/>
    </xf>
    <xf numFmtId="185" fontId="0" fillId="35" borderId="35" xfId="139" applyNumberFormat="1" applyFont="1" applyFill="1" applyBorder="1" applyAlignment="1">
      <alignment horizontal="right"/>
      <protection/>
    </xf>
    <xf numFmtId="1" fontId="0" fillId="35" borderId="35" xfId="139" applyNumberFormat="1" applyFont="1" applyFill="1" applyBorder="1">
      <alignment/>
      <protection/>
    </xf>
    <xf numFmtId="0" fontId="0" fillId="35" borderId="35" xfId="139" applyFont="1" applyFill="1" applyBorder="1">
      <alignment/>
      <protection/>
    </xf>
    <xf numFmtId="185" fontId="0" fillId="35" borderId="35" xfId="139" applyNumberFormat="1" applyFont="1" applyFill="1" applyBorder="1">
      <alignment/>
      <protection/>
    </xf>
    <xf numFmtId="1" fontId="0" fillId="35" borderId="35" xfId="137" applyNumberFormat="1" applyFont="1" applyFill="1" applyBorder="1">
      <alignment/>
      <protection/>
    </xf>
    <xf numFmtId="2" fontId="0" fillId="35" borderId="35" xfId="139" applyNumberFormat="1" applyFont="1" applyFill="1" applyBorder="1">
      <alignment/>
      <protection/>
    </xf>
    <xf numFmtId="49" fontId="0" fillId="35" borderId="35" xfId="139" applyNumberFormat="1" applyFont="1" applyFill="1" applyBorder="1" applyAlignment="1">
      <alignment horizontal="left" wrapText="1"/>
      <protection/>
    </xf>
    <xf numFmtId="49" fontId="0" fillId="34" borderId="35" xfId="139" applyNumberFormat="1" applyFont="1" applyFill="1" applyBorder="1" applyAlignment="1">
      <alignment horizontal="center"/>
      <protection/>
    </xf>
    <xf numFmtId="49" fontId="0" fillId="34" borderId="35" xfId="145" applyNumberFormat="1" applyFont="1" applyFill="1" applyBorder="1" applyAlignment="1">
      <alignment horizontal="center"/>
    </xf>
    <xf numFmtId="49" fontId="11" fillId="34" borderId="35" xfId="139" applyNumberFormat="1" applyFont="1" applyFill="1" applyBorder="1" applyAlignment="1">
      <alignment horizontal="center"/>
      <protection/>
    </xf>
    <xf numFmtId="1" fontId="11" fillId="34" borderId="35" xfId="139" applyNumberFormat="1" applyFont="1" applyFill="1" applyBorder="1" applyAlignment="1">
      <alignment horizontal="right"/>
      <protection/>
    </xf>
    <xf numFmtId="1" fontId="0" fillId="34" borderId="35" xfId="139" applyNumberFormat="1" applyFill="1" applyBorder="1">
      <alignment/>
      <protection/>
    </xf>
    <xf numFmtId="49" fontId="0" fillId="0" borderId="35" xfId="139" applyNumberFormat="1" applyFont="1" applyFill="1" applyBorder="1" applyAlignment="1">
      <alignment horizontal="left"/>
      <protection/>
    </xf>
    <xf numFmtId="0" fontId="14" fillId="0" borderId="35" xfId="0" applyNumberFormat="1" applyFont="1" applyFill="1" applyBorder="1" applyAlignment="1">
      <alignment horizontal="right"/>
    </xf>
    <xf numFmtId="185" fontId="0" fillId="0" borderId="35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right"/>
    </xf>
    <xf numFmtId="49" fontId="0" fillId="35" borderId="35" xfId="0" applyNumberFormat="1" applyFont="1" applyFill="1" applyBorder="1" applyAlignment="1">
      <alignment horizontal="left" wrapText="1"/>
    </xf>
    <xf numFmtId="0" fontId="33" fillId="0" borderId="35" xfId="0" applyFont="1" applyFill="1" applyBorder="1" applyAlignment="1">
      <alignment horizontal="left"/>
    </xf>
    <xf numFmtId="185" fontId="20" fillId="0" borderId="35" xfId="0" applyNumberFormat="1" applyFont="1" applyFill="1" applyBorder="1" applyAlignment="1">
      <alignment horizontal="right"/>
    </xf>
    <xf numFmtId="0" fontId="34" fillId="0" borderId="35" xfId="0" applyFont="1" applyFill="1" applyBorder="1" applyAlignment="1">
      <alignment horizontal="left"/>
    </xf>
    <xf numFmtId="49" fontId="16" fillId="35" borderId="10" xfId="0" applyNumberFormat="1" applyFont="1" applyFill="1" applyBorder="1" applyAlignment="1">
      <alignment horizontal="left" wrapText="1"/>
    </xf>
    <xf numFmtId="185" fontId="16" fillId="0" borderId="35" xfId="0" applyNumberFormat="1" applyFont="1" applyFill="1" applyBorder="1" applyAlignment="1">
      <alignment horizontal="right"/>
    </xf>
    <xf numFmtId="0" fontId="16" fillId="0" borderId="35" xfId="0" applyFont="1" applyFill="1" applyBorder="1" applyAlignment="1">
      <alignment/>
    </xf>
    <xf numFmtId="185" fontId="16" fillId="0" borderId="35" xfId="0" applyNumberFormat="1" applyFont="1" applyFill="1" applyBorder="1" applyAlignment="1">
      <alignment/>
    </xf>
    <xf numFmtId="0" fontId="16" fillId="0" borderId="35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wrapText="1"/>
    </xf>
    <xf numFmtId="2" fontId="4" fillId="0" borderId="35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right"/>
    </xf>
    <xf numFmtId="2" fontId="5" fillId="0" borderId="35" xfId="0" applyNumberFormat="1" applyFont="1" applyFill="1" applyBorder="1" applyAlignment="1">
      <alignment horizontal="right"/>
    </xf>
    <xf numFmtId="0" fontId="20" fillId="0" borderId="35" xfId="0" applyFont="1" applyFill="1" applyBorder="1" applyAlignment="1">
      <alignment horizontal="left" wrapText="1"/>
    </xf>
    <xf numFmtId="2" fontId="20" fillId="0" borderId="35" xfId="0" applyNumberFormat="1" applyFont="1" applyFill="1" applyBorder="1" applyAlignment="1">
      <alignment horizontal="right"/>
    </xf>
    <xf numFmtId="0" fontId="20" fillId="0" borderId="35" xfId="0" applyNumberFormat="1" applyFont="1" applyFill="1" applyBorder="1" applyAlignment="1">
      <alignment horizontal="right"/>
    </xf>
    <xf numFmtId="0" fontId="5" fillId="35" borderId="35" xfId="0" applyFont="1" applyFill="1" applyBorder="1" applyAlignment="1">
      <alignment horizontal="left"/>
    </xf>
    <xf numFmtId="0" fontId="0" fillId="35" borderId="35" xfId="0" applyFont="1" applyFill="1" applyBorder="1" applyAlignment="1">
      <alignment horizontal="left"/>
    </xf>
    <xf numFmtId="2" fontId="5" fillId="0" borderId="35" xfId="0" applyNumberFormat="1" applyFont="1" applyFill="1" applyBorder="1" applyAlignment="1">
      <alignment/>
    </xf>
    <xf numFmtId="0" fontId="6" fillId="35" borderId="35" xfId="0" applyFont="1" applyFill="1" applyBorder="1" applyAlignment="1">
      <alignment horizontal="left"/>
    </xf>
    <xf numFmtId="185" fontId="5" fillId="35" borderId="35" xfId="0" applyNumberFormat="1" applyFont="1" applyFill="1" applyBorder="1" applyAlignment="1">
      <alignment horizontal="right"/>
    </xf>
    <xf numFmtId="0" fontId="5" fillId="35" borderId="35" xfId="0" applyFont="1" applyFill="1" applyBorder="1" applyAlignment="1">
      <alignment horizontal="right"/>
    </xf>
    <xf numFmtId="185" fontId="5" fillId="35" borderId="35" xfId="0" applyNumberFormat="1" applyFont="1" applyFill="1" applyBorder="1" applyAlignment="1">
      <alignment/>
    </xf>
    <xf numFmtId="2" fontId="5" fillId="35" borderId="35" xfId="0" applyNumberFormat="1" applyFont="1" applyFill="1" applyBorder="1" applyAlignment="1">
      <alignment/>
    </xf>
    <xf numFmtId="49" fontId="5" fillId="35" borderId="35" xfId="0" applyNumberFormat="1" applyFont="1" applyFill="1" applyBorder="1" applyAlignment="1">
      <alignment horizontal="left" wrapText="1"/>
    </xf>
    <xf numFmtId="0" fontId="0" fillId="0" borderId="0" xfId="137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6" fillId="0" borderId="0" xfId="137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" fontId="5" fillId="33" borderId="35" xfId="139" applyNumberFormat="1" applyFont="1" applyFill="1" applyBorder="1" applyAlignment="1">
      <alignment horizontal="right"/>
      <protection/>
    </xf>
    <xf numFmtId="2" fontId="5" fillId="33" borderId="35" xfId="139" applyNumberFormat="1" applyFont="1" applyFill="1" applyBorder="1" applyAlignment="1">
      <alignment horizontal="right"/>
      <protection/>
    </xf>
    <xf numFmtId="0" fontId="23" fillId="33" borderId="35" xfId="0" applyNumberFormat="1" applyFont="1" applyFill="1" applyBorder="1" applyAlignment="1" applyProtection="1">
      <alignment horizontal="left" vertical="center" wrapText="1"/>
      <protection/>
    </xf>
    <xf numFmtId="2" fontId="0" fillId="0" borderId="35" xfId="139" applyNumberFormat="1" applyFont="1" applyFill="1" applyBorder="1" applyAlignment="1">
      <alignment horizontal="right"/>
      <protection/>
    </xf>
    <xf numFmtId="49" fontId="25" fillId="35" borderId="35" xfId="139" applyNumberFormat="1" applyFont="1" applyFill="1" applyBorder="1" applyAlignment="1">
      <alignment horizontal="left" wrapText="1"/>
      <protection/>
    </xf>
    <xf numFmtId="49" fontId="5" fillId="33" borderId="33" xfId="139" applyNumberFormat="1" applyFont="1" applyFill="1" applyBorder="1" applyAlignment="1">
      <alignment horizontal="center"/>
      <protection/>
    </xf>
    <xf numFmtId="0" fontId="25" fillId="0" borderId="35" xfId="0" applyFont="1" applyFill="1" applyBorder="1" applyAlignment="1" applyProtection="1">
      <alignment horizontal="left" wrapText="1"/>
      <protection locked="0"/>
    </xf>
    <xf numFmtId="49" fontId="0" fillId="0" borderId="35" xfId="139" applyNumberFormat="1" applyFont="1" applyFill="1" applyBorder="1">
      <alignment/>
      <protection/>
    </xf>
    <xf numFmtId="2" fontId="5" fillId="34" borderId="35" xfId="139" applyNumberFormat="1" applyFont="1" applyFill="1" applyBorder="1" applyAlignment="1">
      <alignment horizontal="right"/>
      <protection/>
    </xf>
    <xf numFmtId="49" fontId="0" fillId="0" borderId="35" xfId="139" applyNumberFormat="1" applyFont="1" applyFill="1" applyBorder="1" applyAlignment="1">
      <alignment horizontal="left" wrapText="1"/>
      <protection/>
    </xf>
    <xf numFmtId="0" fontId="32" fillId="33" borderId="35" xfId="0" applyFont="1" applyFill="1" applyBorder="1" applyAlignment="1">
      <alignment/>
    </xf>
    <xf numFmtId="49" fontId="5" fillId="35" borderId="35" xfId="139" applyNumberFormat="1" applyFont="1" applyFill="1" applyBorder="1" applyAlignment="1">
      <alignment horizontal="left"/>
      <protection/>
    </xf>
    <xf numFmtId="49" fontId="5" fillId="35" borderId="35" xfId="139" applyNumberFormat="1" applyFont="1" applyFill="1" applyBorder="1" applyAlignment="1">
      <alignment horizontal="center"/>
      <protection/>
    </xf>
    <xf numFmtId="2" fontId="5" fillId="0" borderId="35" xfId="139" applyNumberFormat="1" applyFont="1" applyFill="1" applyBorder="1">
      <alignment/>
      <protection/>
    </xf>
    <xf numFmtId="49" fontId="14" fillId="33" borderId="35" xfId="139" applyNumberFormat="1" applyFont="1" applyFill="1" applyBorder="1" applyAlignment="1">
      <alignment horizontal="left"/>
      <protection/>
    </xf>
    <xf numFmtId="49" fontId="0" fillId="33" borderId="35" xfId="137" applyNumberFormat="1" applyFill="1" applyBorder="1" applyAlignment="1">
      <alignment horizontal="center"/>
      <protection/>
    </xf>
    <xf numFmtId="49" fontId="0" fillId="33" borderId="35" xfId="139" applyNumberFormat="1" applyFont="1" applyFill="1" applyBorder="1" applyAlignment="1">
      <alignment horizontal="right"/>
      <protection/>
    </xf>
    <xf numFmtId="49" fontId="0" fillId="33" borderId="35" xfId="139" applyNumberFormat="1" applyFont="1" applyFill="1" applyBorder="1">
      <alignment/>
      <protection/>
    </xf>
    <xf numFmtId="49" fontId="0" fillId="33" borderId="35" xfId="137" applyNumberFormat="1" applyFont="1" applyFill="1" applyBorder="1">
      <alignment/>
      <protection/>
    </xf>
    <xf numFmtId="49" fontId="14" fillId="35" borderId="35" xfId="139" applyNumberFormat="1" applyFont="1" applyFill="1" applyBorder="1" applyAlignment="1">
      <alignment horizontal="left"/>
      <protection/>
    </xf>
    <xf numFmtId="49" fontId="5" fillId="35" borderId="35" xfId="145" applyNumberFormat="1" applyFont="1" applyFill="1" applyBorder="1" applyAlignment="1">
      <alignment horizontal="center"/>
    </xf>
    <xf numFmtId="49" fontId="5" fillId="35" borderId="35" xfId="137" applyNumberFormat="1" applyFont="1" applyFill="1" applyBorder="1" applyAlignment="1">
      <alignment horizontal="center"/>
      <protection/>
    </xf>
    <xf numFmtId="49" fontId="5" fillId="35" borderId="35" xfId="139" applyNumberFormat="1" applyFont="1" applyFill="1" applyBorder="1" applyAlignment="1">
      <alignment horizontal="right"/>
      <protection/>
    </xf>
    <xf numFmtId="49" fontId="5" fillId="35" borderId="35" xfId="139" applyNumberFormat="1" applyFont="1" applyFill="1" applyBorder="1">
      <alignment/>
      <protection/>
    </xf>
    <xf numFmtId="49" fontId="5" fillId="35" borderId="35" xfId="137" applyNumberFormat="1" applyFont="1" applyFill="1" applyBorder="1">
      <alignment/>
      <protection/>
    </xf>
    <xf numFmtId="2" fontId="5" fillId="35" borderId="35" xfId="139" applyNumberFormat="1" applyFont="1" applyFill="1" applyBorder="1" applyAlignment="1">
      <alignment horizontal="right"/>
      <protection/>
    </xf>
    <xf numFmtId="49" fontId="11" fillId="35" borderId="35" xfId="139" applyNumberFormat="1" applyFont="1" applyFill="1" applyBorder="1" applyAlignment="1">
      <alignment horizontal="left" wrapText="1"/>
      <protection/>
    </xf>
    <xf numFmtId="49" fontId="0" fillId="35" borderId="35" xfId="137" applyNumberFormat="1" applyFont="1" applyFill="1" applyBorder="1" applyAlignment="1">
      <alignment horizontal="center"/>
      <protection/>
    </xf>
    <xf numFmtId="49" fontId="0" fillId="35" borderId="35" xfId="139" applyNumberFormat="1" applyFont="1" applyFill="1" applyBorder="1" applyAlignment="1">
      <alignment horizontal="right"/>
      <protection/>
    </xf>
    <xf numFmtId="49" fontId="0" fillId="35" borderId="35" xfId="139" applyNumberFormat="1" applyFont="1" applyFill="1" applyBorder="1">
      <alignment/>
      <protection/>
    </xf>
    <xf numFmtId="49" fontId="0" fillId="35" borderId="35" xfId="137" applyNumberFormat="1" applyFont="1" applyFill="1" applyBorder="1">
      <alignment/>
      <protection/>
    </xf>
    <xf numFmtId="2" fontId="0" fillId="35" borderId="35" xfId="139" applyNumberFormat="1" applyFont="1" applyFill="1" applyBorder="1" applyAlignment="1">
      <alignment horizontal="right"/>
      <protection/>
    </xf>
    <xf numFmtId="49" fontId="23" fillId="0" borderId="35" xfId="0" applyNumberFormat="1" applyFont="1" applyBorder="1" applyAlignment="1" applyProtection="1">
      <alignment horizontal="left" vertical="center" wrapText="1"/>
      <protection/>
    </xf>
    <xf numFmtId="49" fontId="5" fillId="33" borderId="35" xfId="137" applyNumberFormat="1" applyFont="1" applyFill="1" applyBorder="1" applyAlignment="1">
      <alignment horizontal="center"/>
      <protection/>
    </xf>
    <xf numFmtId="49" fontId="0" fillId="0" borderId="35" xfId="137" applyNumberFormat="1" applyFont="1" applyFill="1" applyBorder="1" applyAlignment="1">
      <alignment horizontal="center"/>
      <protection/>
    </xf>
    <xf numFmtId="49" fontId="0" fillId="0" borderId="35" xfId="137" applyNumberFormat="1" applyFont="1" applyFill="1" applyBorder="1" applyAlignment="1">
      <alignment horizontal="center"/>
      <protection/>
    </xf>
    <xf numFmtId="49" fontId="5" fillId="34" borderId="35" xfId="137" applyNumberFormat="1" applyFont="1" applyFill="1" applyBorder="1" applyAlignment="1">
      <alignment horizontal="center"/>
      <protection/>
    </xf>
    <xf numFmtId="49" fontId="5" fillId="37" borderId="35" xfId="139" applyNumberFormat="1" applyFont="1" applyFill="1" applyBorder="1" applyAlignment="1">
      <alignment horizontal="left"/>
      <protection/>
    </xf>
    <xf numFmtId="49" fontId="5" fillId="37" borderId="35" xfId="139" applyNumberFormat="1" applyFont="1" applyFill="1" applyBorder="1" applyAlignment="1">
      <alignment horizontal="center"/>
      <protection/>
    </xf>
    <xf numFmtId="49" fontId="0" fillId="37" borderId="35" xfId="139" applyNumberFormat="1" applyFont="1" applyFill="1" applyBorder="1" applyAlignment="1">
      <alignment horizontal="center"/>
      <protection/>
    </xf>
    <xf numFmtId="49" fontId="0" fillId="37" borderId="35" xfId="145" applyNumberFormat="1" applyFont="1" applyFill="1" applyBorder="1" applyAlignment="1">
      <alignment horizontal="center"/>
    </xf>
    <xf numFmtId="185" fontId="0" fillId="37" borderId="35" xfId="139" applyNumberFormat="1" applyFont="1" applyFill="1" applyBorder="1" applyAlignment="1">
      <alignment horizontal="right"/>
      <protection/>
    </xf>
    <xf numFmtId="1" fontId="0" fillId="37" borderId="35" xfId="139" applyNumberFormat="1" applyFont="1" applyFill="1" applyBorder="1">
      <alignment/>
      <protection/>
    </xf>
    <xf numFmtId="0" fontId="0" fillId="37" borderId="35" xfId="139" applyFont="1" applyFill="1" applyBorder="1">
      <alignment/>
      <protection/>
    </xf>
    <xf numFmtId="185" fontId="0" fillId="37" borderId="35" xfId="139" applyNumberFormat="1" applyFont="1" applyFill="1" applyBorder="1">
      <alignment/>
      <protection/>
    </xf>
    <xf numFmtId="1" fontId="0" fillId="37" borderId="35" xfId="137" applyNumberFormat="1" applyFont="1" applyFill="1" applyBorder="1">
      <alignment/>
      <protection/>
    </xf>
    <xf numFmtId="2" fontId="5" fillId="37" borderId="35" xfId="139" applyNumberFormat="1" applyFont="1" applyFill="1" applyBorder="1" applyAlignment="1">
      <alignment horizontal="right"/>
      <protection/>
    </xf>
    <xf numFmtId="49" fontId="5" fillId="33" borderId="53" xfId="139" applyNumberFormat="1" applyFont="1" applyFill="1" applyBorder="1" applyAlignment="1">
      <alignment horizontal="left"/>
      <protection/>
    </xf>
    <xf numFmtId="49" fontId="5" fillId="33" borderId="44" xfId="139" applyNumberFormat="1" applyFont="1" applyFill="1" applyBorder="1" applyAlignment="1">
      <alignment horizontal="center"/>
      <protection/>
    </xf>
    <xf numFmtId="49" fontId="5" fillId="33" borderId="33" xfId="145" applyNumberFormat="1" applyFont="1" applyFill="1" applyBorder="1" applyAlignment="1">
      <alignment horizontal="center"/>
    </xf>
    <xf numFmtId="185" fontId="5" fillId="33" borderId="33" xfId="139" applyNumberFormat="1" applyFont="1" applyFill="1" applyBorder="1" applyAlignment="1">
      <alignment horizontal="right"/>
      <protection/>
    </xf>
    <xf numFmtId="1" fontId="5" fillId="33" borderId="33" xfId="139" applyNumberFormat="1" applyFont="1" applyFill="1" applyBorder="1">
      <alignment/>
      <protection/>
    </xf>
    <xf numFmtId="0" fontId="5" fillId="33" borderId="33" xfId="139" applyFont="1" applyFill="1" applyBorder="1">
      <alignment/>
      <protection/>
    </xf>
    <xf numFmtId="185" fontId="5" fillId="33" borderId="33" xfId="139" applyNumberFormat="1" applyFont="1" applyFill="1" applyBorder="1">
      <alignment/>
      <protection/>
    </xf>
    <xf numFmtId="1" fontId="5" fillId="33" borderId="33" xfId="137" applyNumberFormat="1" applyFont="1" applyFill="1" applyBorder="1">
      <alignment/>
      <protection/>
    </xf>
    <xf numFmtId="185" fontId="5" fillId="0" borderId="47" xfId="139" applyNumberFormat="1" applyFont="1" applyFill="1" applyBorder="1">
      <alignment/>
      <protection/>
    </xf>
    <xf numFmtId="185" fontId="0" fillId="0" borderId="35" xfId="139" applyNumberFormat="1" applyFont="1" applyFill="1" applyBorder="1" applyAlignment="1">
      <alignment horizontal="right"/>
      <protection/>
    </xf>
    <xf numFmtId="2" fontId="11" fillId="0" borderId="33" xfId="139" applyNumberFormat="1" applyFont="1" applyFill="1" applyBorder="1">
      <alignment/>
      <protection/>
    </xf>
    <xf numFmtId="2" fontId="0" fillId="0" borderId="42" xfId="139" applyNumberFormat="1" applyFont="1" applyFill="1" applyBorder="1">
      <alignment/>
      <protection/>
    </xf>
    <xf numFmtId="49" fontId="5" fillId="0" borderId="54" xfId="139" applyNumberFormat="1" applyFont="1" applyFill="1" applyBorder="1">
      <alignment/>
      <protection/>
    </xf>
    <xf numFmtId="49" fontId="5" fillId="0" borderId="55" xfId="139" applyNumberFormat="1" applyFont="1" applyFill="1" applyBorder="1" applyAlignment="1">
      <alignment horizontal="center"/>
      <protection/>
    </xf>
    <xf numFmtId="1" fontId="5" fillId="0" borderId="56" xfId="139" applyNumberFormat="1" applyFont="1" applyFill="1" applyBorder="1">
      <alignment/>
      <protection/>
    </xf>
    <xf numFmtId="2" fontId="5" fillId="0" borderId="56" xfId="139" applyNumberFormat="1" applyFont="1" applyFill="1" applyBorder="1">
      <alignment/>
      <protection/>
    </xf>
    <xf numFmtId="185" fontId="5" fillId="0" borderId="48" xfId="139" applyNumberFormat="1" applyFont="1" applyFill="1" applyBorder="1">
      <alignment/>
      <protection/>
    </xf>
    <xf numFmtId="0" fontId="23" fillId="35" borderId="35" xfId="0" applyFont="1" applyFill="1" applyBorder="1" applyAlignment="1" applyProtection="1">
      <alignment horizontal="left" vertical="justify" wrapText="1"/>
      <protection locked="0"/>
    </xf>
    <xf numFmtId="49" fontId="5" fillId="33" borderId="35" xfId="139" applyNumberFormat="1" applyFont="1" applyFill="1" applyBorder="1" applyAlignment="1">
      <alignment wrapText="1"/>
      <protection/>
    </xf>
    <xf numFmtId="2" fontId="14" fillId="33" borderId="35" xfId="139" applyNumberFormat="1" applyFont="1" applyFill="1" applyBorder="1">
      <alignment/>
      <protection/>
    </xf>
    <xf numFmtId="2" fontId="11" fillId="33" borderId="35" xfId="139" applyNumberFormat="1" applyFont="1" applyFill="1" applyBorder="1">
      <alignment/>
      <protection/>
    </xf>
    <xf numFmtId="49" fontId="0" fillId="33" borderId="35" xfId="145" applyNumberFormat="1" applyFont="1" applyFill="1" applyBorder="1" applyAlignment="1">
      <alignment horizontal="center"/>
    </xf>
    <xf numFmtId="185" fontId="11" fillId="33" borderId="35" xfId="139" applyNumberFormat="1" applyFont="1" applyFill="1" applyBorder="1">
      <alignment/>
      <protection/>
    </xf>
    <xf numFmtId="0" fontId="14" fillId="0" borderId="35" xfId="139" applyFont="1" applyFill="1" applyBorder="1" applyAlignment="1">
      <alignment horizontal="center"/>
      <protection/>
    </xf>
    <xf numFmtId="1" fontId="14" fillId="0" borderId="35" xfId="139" applyNumberFormat="1" applyFont="1" applyFill="1" applyBorder="1">
      <alignment/>
      <protection/>
    </xf>
    <xf numFmtId="2" fontId="14" fillId="0" borderId="35" xfId="139" applyNumberFormat="1" applyFont="1" applyFill="1" applyBorder="1">
      <alignment/>
      <protection/>
    </xf>
    <xf numFmtId="0" fontId="25" fillId="35" borderId="35" xfId="0" applyFont="1" applyFill="1" applyBorder="1" applyAlignment="1" applyProtection="1">
      <alignment wrapText="1"/>
      <protection locked="0"/>
    </xf>
    <xf numFmtId="49" fontId="25" fillId="35" borderId="35" xfId="0" applyNumberFormat="1" applyFont="1" applyFill="1" applyBorder="1" applyAlignment="1" applyProtection="1">
      <alignment horizontal="center"/>
      <protection locked="0"/>
    </xf>
    <xf numFmtId="206" fontId="25" fillId="35" borderId="43" xfId="0" applyNumberFormat="1" applyFont="1" applyFill="1" applyBorder="1" applyAlignment="1" applyProtection="1">
      <alignment/>
      <protection/>
    </xf>
    <xf numFmtId="206" fontId="25" fillId="0" borderId="35" xfId="0" applyNumberFormat="1" applyFont="1" applyFill="1" applyBorder="1" applyAlignment="1" applyProtection="1">
      <alignment/>
      <protection/>
    </xf>
    <xf numFmtId="49" fontId="35" fillId="35" borderId="35" xfId="0" applyNumberFormat="1" applyFont="1" applyFill="1" applyBorder="1" applyAlignment="1" applyProtection="1">
      <alignment/>
      <protection locked="0"/>
    </xf>
    <xf numFmtId="206" fontId="25" fillId="0" borderId="43" xfId="0" applyNumberFormat="1" applyFont="1" applyFill="1" applyBorder="1" applyAlignment="1" applyProtection="1">
      <alignment/>
      <protection/>
    </xf>
    <xf numFmtId="0" fontId="25" fillId="35" borderId="35" xfId="0" applyFont="1" applyFill="1" applyBorder="1" applyAlignment="1" applyProtection="1">
      <alignment vertical="justify" wrapText="1"/>
      <protection locked="0"/>
    </xf>
    <xf numFmtId="2" fontId="0" fillId="0" borderId="35" xfId="0" applyNumberFormat="1" applyFont="1" applyFill="1" applyBorder="1" applyAlignment="1">
      <alignment horizontal="right"/>
    </xf>
    <xf numFmtId="49" fontId="23" fillId="33" borderId="35" xfId="0" applyNumberFormat="1" applyFont="1" applyFill="1" applyBorder="1" applyAlignment="1" applyProtection="1">
      <alignment horizontal="left" vertical="center" wrapText="1"/>
      <protection/>
    </xf>
    <xf numFmtId="49" fontId="14" fillId="33" borderId="35" xfId="139" applyNumberFormat="1" applyFont="1" applyFill="1" applyBorder="1" applyAlignment="1">
      <alignment horizontal="center"/>
      <protection/>
    </xf>
    <xf numFmtId="1" fontId="14" fillId="33" borderId="35" xfId="139" applyNumberFormat="1" applyFont="1" applyFill="1" applyBorder="1" applyAlignment="1">
      <alignment horizontal="right"/>
      <protection/>
    </xf>
    <xf numFmtId="2" fontId="14" fillId="33" borderId="35" xfId="139" applyNumberFormat="1" applyFont="1" applyFill="1" applyBorder="1" applyAlignment="1">
      <alignment horizontal="right"/>
      <protection/>
    </xf>
    <xf numFmtId="185" fontId="0" fillId="33" borderId="35" xfId="137" applyNumberFormat="1" applyFill="1" applyBorder="1">
      <alignment/>
      <protection/>
    </xf>
    <xf numFmtId="0" fontId="83" fillId="0" borderId="0" xfId="135" applyFont="1" applyBorder="1" applyAlignment="1">
      <alignment/>
      <protection/>
    </xf>
    <xf numFmtId="0" fontId="77" fillId="0" borderId="0" xfId="135" applyBorder="1">
      <alignment/>
      <protection/>
    </xf>
    <xf numFmtId="0" fontId="77" fillId="0" borderId="0" xfId="135" applyBorder="1" applyAlignment="1">
      <alignment wrapText="1"/>
      <protection/>
    </xf>
    <xf numFmtId="0" fontId="84" fillId="38" borderId="57" xfId="135" applyFont="1" applyFill="1" applyBorder="1" applyAlignment="1">
      <alignment horizontal="center" vertical="center" wrapText="1"/>
      <protection/>
    </xf>
    <xf numFmtId="0" fontId="77" fillId="0" borderId="0" xfId="135" applyBorder="1">
      <alignment/>
      <protection/>
    </xf>
    <xf numFmtId="0" fontId="23" fillId="33" borderId="35" xfId="0" applyFont="1" applyFill="1" applyBorder="1" applyAlignment="1" applyProtection="1">
      <alignment wrapText="1"/>
      <protection locked="0"/>
    </xf>
    <xf numFmtId="2" fontId="16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left" wrapText="1"/>
    </xf>
    <xf numFmtId="2" fontId="16" fillId="35" borderId="10" xfId="0" applyNumberFormat="1" applyFont="1" applyFill="1" applyBorder="1" applyAlignment="1">
      <alignment horizontal="left" wrapText="1" readingOrder="1"/>
    </xf>
    <xf numFmtId="2" fontId="0" fillId="35" borderId="35" xfId="0" applyNumberFormat="1" applyFont="1" applyFill="1" applyBorder="1" applyAlignment="1">
      <alignment horizontal="left" wrapText="1" readingOrder="1"/>
    </xf>
    <xf numFmtId="2" fontId="0" fillId="0" borderId="35" xfId="0" applyNumberFormat="1" applyFont="1" applyFill="1" applyBorder="1" applyAlignment="1">
      <alignment horizontal="left" wrapText="1" readingOrder="1"/>
    </xf>
    <xf numFmtId="2" fontId="0" fillId="35" borderId="10" xfId="0" applyNumberFormat="1" applyFont="1" applyFill="1" applyBorder="1" applyAlignment="1">
      <alignment horizontal="left" wrapText="1" readingOrder="1"/>
    </xf>
    <xf numFmtId="0" fontId="85" fillId="0" borderId="35" xfId="102" applyNumberFormat="1" applyFont="1" applyBorder="1" applyAlignment="1" applyProtection="1">
      <alignment wrapText="1"/>
      <protection/>
    </xf>
    <xf numFmtId="49" fontId="0" fillId="0" borderId="32" xfId="137" applyNumberFormat="1" applyFont="1" applyFill="1" applyBorder="1" applyAlignment="1">
      <alignment horizontal="center"/>
      <protection/>
    </xf>
    <xf numFmtId="1" fontId="0" fillId="0" borderId="32" xfId="139" applyNumberFormat="1" applyFont="1" applyFill="1" applyBorder="1">
      <alignment/>
      <protection/>
    </xf>
    <xf numFmtId="0" fontId="0" fillId="0" borderId="32" xfId="139" applyFont="1" applyFill="1" applyBorder="1">
      <alignment/>
      <protection/>
    </xf>
    <xf numFmtId="185" fontId="0" fillId="0" borderId="32" xfId="139" applyNumberFormat="1" applyFont="1" applyFill="1" applyBorder="1">
      <alignment/>
      <protection/>
    </xf>
    <xf numFmtId="1" fontId="0" fillId="0" borderId="32" xfId="137" applyNumberFormat="1" applyFont="1" applyFill="1" applyBorder="1">
      <alignment/>
      <protection/>
    </xf>
    <xf numFmtId="2" fontId="0" fillId="0" borderId="32" xfId="139" applyNumberFormat="1" applyFont="1" applyFill="1" applyBorder="1" applyAlignment="1">
      <alignment horizontal="right"/>
      <protection/>
    </xf>
    <xf numFmtId="0" fontId="23" fillId="34" borderId="35" xfId="107" applyNumberFormat="1" applyFont="1" applyFill="1" applyBorder="1" applyAlignment="1" applyProtection="1">
      <alignment wrapText="1"/>
      <protection/>
    </xf>
    <xf numFmtId="0" fontId="85" fillId="0" borderId="35" xfId="107" applyNumberFormat="1" applyFont="1" applyBorder="1" applyAlignment="1" applyProtection="1">
      <alignment wrapText="1"/>
      <protection/>
    </xf>
    <xf numFmtId="2" fontId="0" fillId="0" borderId="35" xfId="139" applyNumberFormat="1" applyFont="1" applyFill="1" applyBorder="1" applyAlignment="1">
      <alignment horizontal="right"/>
      <protection/>
    </xf>
    <xf numFmtId="2" fontId="0" fillId="33" borderId="35" xfId="139" applyNumberFormat="1" applyFont="1" applyFill="1" applyBorder="1" applyAlignment="1">
      <alignment horizontal="right"/>
      <protection/>
    </xf>
    <xf numFmtId="0" fontId="25" fillId="35" borderId="35" xfId="0" applyNumberFormat="1" applyFont="1" applyFill="1" applyBorder="1" applyAlignment="1" applyProtection="1">
      <alignment horizontal="left" vertical="center" wrapText="1"/>
      <protection/>
    </xf>
    <xf numFmtId="0" fontId="23" fillId="33" borderId="35" xfId="0" applyFont="1" applyFill="1" applyBorder="1" applyAlignment="1" applyProtection="1">
      <alignment horizontal="left" vertical="justify" wrapText="1"/>
      <protection locked="0"/>
    </xf>
    <xf numFmtId="0" fontId="0" fillId="33" borderId="35" xfId="137" applyFill="1" applyBorder="1" applyAlignment="1">
      <alignment horizontal="center"/>
      <protection/>
    </xf>
    <xf numFmtId="1" fontId="0" fillId="33" borderId="35" xfId="139" applyNumberFormat="1" applyFont="1" applyFill="1" applyBorder="1">
      <alignment/>
      <protection/>
    </xf>
    <xf numFmtId="1" fontId="0" fillId="33" borderId="35" xfId="139" applyNumberFormat="1" applyFill="1" applyBorder="1">
      <alignment/>
      <protection/>
    </xf>
    <xf numFmtId="185" fontId="0" fillId="33" borderId="35" xfId="139" applyNumberFormat="1" applyFont="1" applyFill="1" applyBorder="1">
      <alignment/>
      <protection/>
    </xf>
    <xf numFmtId="185" fontId="0" fillId="33" borderId="35" xfId="139" applyNumberFormat="1" applyFill="1" applyBorder="1">
      <alignment/>
      <protection/>
    </xf>
    <xf numFmtId="0" fontId="23" fillId="33" borderId="35" xfId="0" applyFont="1" applyFill="1" applyBorder="1" applyAlignment="1">
      <alignment/>
    </xf>
    <xf numFmtId="1" fontId="0" fillId="34" borderId="35" xfId="139" applyNumberFormat="1" applyFont="1" applyFill="1" applyBorder="1">
      <alignment/>
      <protection/>
    </xf>
    <xf numFmtId="185" fontId="0" fillId="34" borderId="35" xfId="139" applyNumberFormat="1" applyFont="1" applyFill="1" applyBorder="1">
      <alignment/>
      <protection/>
    </xf>
    <xf numFmtId="185" fontId="0" fillId="34" borderId="35" xfId="139" applyNumberFormat="1" applyFill="1" applyBorder="1">
      <alignment/>
      <protection/>
    </xf>
    <xf numFmtId="2" fontId="0" fillId="34" borderId="35" xfId="139" applyNumberFormat="1" applyFill="1" applyBorder="1">
      <alignment/>
      <protection/>
    </xf>
    <xf numFmtId="185" fontId="5" fillId="35" borderId="35" xfId="139" applyNumberFormat="1" applyFont="1" applyFill="1" applyBorder="1" applyAlignment="1">
      <alignment horizontal="right"/>
      <protection/>
    </xf>
    <xf numFmtId="1" fontId="5" fillId="35" borderId="35" xfId="139" applyNumberFormat="1" applyFont="1" applyFill="1" applyBorder="1">
      <alignment/>
      <protection/>
    </xf>
    <xf numFmtId="0" fontId="5" fillId="35" borderId="35" xfId="139" applyFont="1" applyFill="1" applyBorder="1">
      <alignment/>
      <protection/>
    </xf>
    <xf numFmtId="185" fontId="5" fillId="35" borderId="35" xfId="139" applyNumberFormat="1" applyFont="1" applyFill="1" applyBorder="1">
      <alignment/>
      <protection/>
    </xf>
    <xf numFmtId="1" fontId="5" fillId="35" borderId="35" xfId="137" applyNumberFormat="1" applyFont="1" applyFill="1" applyBorder="1">
      <alignment/>
      <protection/>
    </xf>
    <xf numFmtId="2" fontId="5" fillId="35" borderId="35" xfId="139" applyNumberFormat="1" applyFont="1" applyFill="1" applyBorder="1">
      <alignment/>
      <protection/>
    </xf>
    <xf numFmtId="49" fontId="5" fillId="0" borderId="35" xfId="139" applyNumberFormat="1" applyFont="1" applyFill="1" applyBorder="1" applyAlignment="1">
      <alignment horizontal="left"/>
      <protection/>
    </xf>
    <xf numFmtId="49" fontId="14" fillId="35" borderId="35" xfId="139" applyNumberFormat="1" applyFont="1" applyFill="1" applyBorder="1" applyAlignment="1">
      <alignment horizontal="left" wrapText="1"/>
      <protection/>
    </xf>
    <xf numFmtId="2" fontId="11" fillId="0" borderId="35" xfId="139" applyNumberFormat="1" applyFont="1" applyFill="1" applyBorder="1">
      <alignment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206" fontId="23" fillId="0" borderId="43" xfId="0" applyNumberFormat="1" applyFont="1" applyFill="1" applyBorder="1" applyAlignment="1" applyProtection="1">
      <alignment/>
      <protection/>
    </xf>
    <xf numFmtId="0" fontId="77" fillId="0" borderId="0" xfId="135" applyBorder="1">
      <alignment/>
      <protection/>
    </xf>
    <xf numFmtId="2" fontId="16" fillId="0" borderId="35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 horizontal="left" wrapText="1"/>
    </xf>
    <xf numFmtId="49" fontId="36" fillId="35" borderId="35" xfId="139" applyNumberFormat="1" applyFont="1" applyFill="1" applyBorder="1" applyAlignment="1">
      <alignment horizontal="left" wrapText="1"/>
      <protection/>
    </xf>
    <xf numFmtId="49" fontId="16" fillId="0" borderId="35" xfId="139" applyNumberFormat="1" applyFont="1" applyFill="1" applyBorder="1" applyAlignment="1">
      <alignment horizontal="center"/>
      <protection/>
    </xf>
    <xf numFmtId="49" fontId="16" fillId="0" borderId="35" xfId="145" applyNumberFormat="1" applyFont="1" applyFill="1" applyBorder="1" applyAlignment="1">
      <alignment horizontal="center"/>
    </xf>
    <xf numFmtId="185" fontId="16" fillId="0" borderId="35" xfId="139" applyNumberFormat="1" applyFont="1" applyFill="1" applyBorder="1" applyAlignment="1">
      <alignment horizontal="right"/>
      <protection/>
    </xf>
    <xf numFmtId="1" fontId="16" fillId="0" borderId="35" xfId="139" applyNumberFormat="1" applyFont="1" applyFill="1" applyBorder="1">
      <alignment/>
      <protection/>
    </xf>
    <xf numFmtId="0" fontId="16" fillId="0" borderId="35" xfId="139" applyFont="1" applyFill="1" applyBorder="1">
      <alignment/>
      <protection/>
    </xf>
    <xf numFmtId="185" fontId="16" fillId="0" borderId="35" xfId="139" applyNumberFormat="1" applyFont="1" applyFill="1" applyBorder="1">
      <alignment/>
      <protection/>
    </xf>
    <xf numFmtId="1" fontId="16" fillId="0" borderId="35" xfId="137" applyNumberFormat="1" applyFont="1" applyFill="1" applyBorder="1">
      <alignment/>
      <protection/>
    </xf>
    <xf numFmtId="2" fontId="16" fillId="0" borderId="35" xfId="139" applyNumberFormat="1" applyFont="1" applyFill="1" applyBorder="1" applyAlignment="1">
      <alignment horizontal="right"/>
      <protection/>
    </xf>
    <xf numFmtId="49" fontId="36" fillId="0" borderId="35" xfId="0" applyNumberFormat="1" applyFont="1" applyBorder="1" applyAlignment="1" applyProtection="1">
      <alignment horizontal="left" vertical="center" wrapText="1"/>
      <protection/>
    </xf>
    <xf numFmtId="2" fontId="16" fillId="0" borderId="35" xfId="139" applyNumberFormat="1" applyFont="1" applyFill="1" applyBorder="1">
      <alignment/>
      <protection/>
    </xf>
    <xf numFmtId="49" fontId="0" fillId="35" borderId="16" xfId="0" applyNumberFormat="1" applyFont="1" applyFill="1" applyBorder="1" applyAlignment="1">
      <alignment horizontal="left" wrapText="1"/>
    </xf>
    <xf numFmtId="0" fontId="18" fillId="0" borderId="35" xfId="0" applyNumberFormat="1" applyFont="1" applyFill="1" applyBorder="1" applyAlignment="1">
      <alignment wrapText="1"/>
    </xf>
    <xf numFmtId="49" fontId="23" fillId="33" borderId="35" xfId="139" applyNumberFormat="1" applyFont="1" applyFill="1" applyBorder="1" applyAlignment="1">
      <alignment horizontal="left" wrapText="1"/>
      <protection/>
    </xf>
    <xf numFmtId="205" fontId="86" fillId="0" borderId="58" xfId="135" applyNumberFormat="1" applyFont="1" applyBorder="1" applyAlignment="1">
      <alignment horizontal="right" vertical="top" wrapText="1"/>
      <protection/>
    </xf>
    <xf numFmtId="205" fontId="86" fillId="35" borderId="35" xfId="135" applyNumberFormat="1" applyFont="1" applyFill="1" applyBorder="1" applyAlignment="1">
      <alignment horizontal="right" vertical="top" wrapText="1"/>
      <protection/>
    </xf>
    <xf numFmtId="0" fontId="86" fillId="35" borderId="35" xfId="135" applyFont="1" applyFill="1" applyBorder="1" applyAlignment="1">
      <alignment horizontal="left" vertical="top" wrapText="1"/>
      <protection/>
    </xf>
    <xf numFmtId="49" fontId="86" fillId="35" borderId="35" xfId="135" applyNumberFormat="1" applyFont="1" applyFill="1" applyBorder="1" applyAlignment="1">
      <alignment horizontal="left" vertical="top" wrapText="1"/>
      <protection/>
    </xf>
    <xf numFmtId="4" fontId="87" fillId="35" borderId="35" xfId="0" applyNumberFormat="1" applyFont="1" applyFill="1" applyBorder="1" applyAlignment="1">
      <alignment horizontal="right"/>
    </xf>
    <xf numFmtId="0" fontId="0" fillId="0" borderId="35" xfId="137" applyBorder="1" applyAlignment="1">
      <alignment horizontal="center"/>
      <protection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 applyProtection="1">
      <alignment horizontal="center" wrapText="1"/>
      <protection locked="0"/>
    </xf>
    <xf numFmtId="0" fontId="23" fillId="0" borderId="59" xfId="0" applyFont="1" applyFill="1" applyBorder="1" applyAlignment="1" applyProtection="1">
      <alignment horizontal="right" wrapText="1"/>
      <protection locked="0"/>
    </xf>
    <xf numFmtId="0" fontId="3" fillId="0" borderId="0" xfId="138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5" fillId="0" borderId="35" xfId="137" applyFont="1" applyBorder="1" applyAlignment="1">
      <alignment horizontal="center"/>
      <protection/>
    </xf>
    <xf numFmtId="0" fontId="5" fillId="0" borderId="43" xfId="137" applyFont="1" applyBorder="1" applyAlignment="1">
      <alignment horizontal="center"/>
      <protection/>
    </xf>
    <xf numFmtId="0" fontId="5" fillId="0" borderId="32" xfId="137" applyFont="1" applyBorder="1" applyAlignment="1">
      <alignment horizontal="center" wrapText="1"/>
      <protection/>
    </xf>
    <xf numFmtId="0" fontId="5" fillId="0" borderId="60" xfId="137" applyFont="1" applyBorder="1" applyAlignment="1">
      <alignment horizontal="center" wrapText="1"/>
      <protection/>
    </xf>
    <xf numFmtId="0" fontId="5" fillId="0" borderId="32" xfId="139" applyFont="1" applyFill="1" applyBorder="1" applyAlignment="1">
      <alignment horizontal="center" wrapText="1"/>
      <protection/>
    </xf>
    <xf numFmtId="0" fontId="5" fillId="0" borderId="33" xfId="139" applyFont="1" applyFill="1" applyBorder="1" applyAlignment="1">
      <alignment horizontal="center" wrapText="1"/>
      <protection/>
    </xf>
    <xf numFmtId="0" fontId="5" fillId="0" borderId="32" xfId="137" applyFont="1" applyFill="1" applyBorder="1" applyAlignment="1">
      <alignment horizontal="center"/>
      <protection/>
    </xf>
    <xf numFmtId="0" fontId="5" fillId="0" borderId="60" xfId="137" applyFont="1" applyFill="1" applyBorder="1" applyAlignment="1">
      <alignment horizontal="center"/>
      <protection/>
    </xf>
    <xf numFmtId="0" fontId="0" fillId="0" borderId="35" xfId="137" applyFont="1" applyBorder="1" applyAlignment="1">
      <alignment horizontal="center" wrapText="1"/>
      <protection/>
    </xf>
    <xf numFmtId="0" fontId="0" fillId="0" borderId="35" xfId="137" applyBorder="1" applyAlignment="1">
      <alignment horizontal="center" wrapText="1"/>
      <protection/>
    </xf>
    <xf numFmtId="0" fontId="0" fillId="0" borderId="35" xfId="137" applyFont="1" applyBorder="1" applyAlignment="1">
      <alignment horizontal="center"/>
      <protection/>
    </xf>
    <xf numFmtId="0" fontId="0" fillId="0" borderId="35" xfId="137" applyBorder="1" applyAlignment="1">
      <alignment horizontal="center"/>
      <protection/>
    </xf>
    <xf numFmtId="0" fontId="0" fillId="0" borderId="32" xfId="137" applyFont="1" applyBorder="1" applyAlignment="1">
      <alignment horizontal="center" wrapText="1"/>
      <protection/>
    </xf>
    <xf numFmtId="0" fontId="0" fillId="0" borderId="60" xfId="137" applyBorder="1" applyAlignment="1">
      <alignment horizontal="center" wrapText="1"/>
      <protection/>
    </xf>
    <xf numFmtId="0" fontId="0" fillId="0" borderId="32" xfId="137" applyBorder="1" applyAlignment="1">
      <alignment horizontal="center"/>
      <protection/>
    </xf>
    <xf numFmtId="0" fontId="5" fillId="0" borderId="0" xfId="139" applyFont="1" applyFill="1" applyAlignment="1">
      <alignment horizontal="center" wrapText="1"/>
      <protection/>
    </xf>
    <xf numFmtId="0" fontId="5" fillId="0" borderId="0" xfId="137" applyFont="1" applyFill="1" applyAlignment="1">
      <alignment/>
      <protection/>
    </xf>
    <xf numFmtId="0" fontId="0" fillId="0" borderId="0" xfId="137" applyFont="1" applyFill="1" applyAlignment="1">
      <alignment/>
      <protection/>
    </xf>
    <xf numFmtId="0" fontId="0" fillId="0" borderId="32" xfId="139" applyFont="1" applyFill="1" applyBorder="1" applyAlignment="1">
      <alignment horizontal="center"/>
      <protection/>
    </xf>
    <xf numFmtId="0" fontId="0" fillId="0" borderId="37" xfId="139" applyFont="1" applyFill="1" applyBorder="1" applyAlignment="1">
      <alignment horizontal="center"/>
      <protection/>
    </xf>
    <xf numFmtId="49" fontId="0" fillId="0" borderId="43" xfId="139" applyNumberFormat="1" applyFont="1" applyFill="1" applyBorder="1" applyAlignment="1">
      <alignment horizontal="left"/>
      <protection/>
    </xf>
    <xf numFmtId="0" fontId="0" fillId="0" borderId="36" xfId="139" applyFill="1" applyBorder="1" applyAlignment="1">
      <alignment/>
      <protection/>
    </xf>
    <xf numFmtId="0" fontId="0" fillId="0" borderId="42" xfId="139" applyFill="1" applyBorder="1" applyAlignment="1">
      <alignment/>
      <protection/>
    </xf>
    <xf numFmtId="0" fontId="5" fillId="0" borderId="60" xfId="139" applyFont="1" applyFill="1" applyBorder="1" applyAlignment="1">
      <alignment horizontal="center" wrapText="1"/>
      <protection/>
    </xf>
    <xf numFmtId="0" fontId="25" fillId="0" borderId="0" xfId="137" applyFont="1" applyAlignment="1">
      <alignment horizontal="right"/>
      <protection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Fill="1" applyBorder="1" applyAlignment="1" applyProtection="1">
      <alignment horizontal="center" wrapText="1"/>
      <protection locked="0"/>
    </xf>
    <xf numFmtId="49" fontId="35" fillId="0" borderId="0" xfId="0" applyNumberFormat="1" applyFont="1" applyAlignment="1">
      <alignment horizontal="right" wrapText="1"/>
    </xf>
    <xf numFmtId="49" fontId="35" fillId="0" borderId="0" xfId="0" applyNumberFormat="1" applyFont="1" applyAlignment="1">
      <alignment wrapText="1"/>
    </xf>
    <xf numFmtId="0" fontId="84" fillId="38" borderId="61" xfId="135" applyFont="1" applyFill="1" applyBorder="1" applyAlignment="1">
      <alignment horizontal="center" vertical="center" wrapText="1"/>
      <protection/>
    </xf>
    <xf numFmtId="0" fontId="84" fillId="38" borderId="62" xfId="135" applyFont="1" applyFill="1" applyBorder="1" applyAlignment="1">
      <alignment horizontal="center" vertical="center" wrapText="1"/>
      <protection/>
    </xf>
    <xf numFmtId="0" fontId="84" fillId="38" borderId="63" xfId="135" applyFont="1" applyFill="1" applyBorder="1" applyAlignment="1">
      <alignment horizontal="center" vertical="center" wrapText="1"/>
      <protection/>
    </xf>
    <xf numFmtId="0" fontId="84" fillId="38" borderId="64" xfId="135" applyFont="1" applyFill="1" applyBorder="1" applyAlignment="1">
      <alignment horizontal="center" vertical="center" wrapText="1"/>
      <protection/>
    </xf>
    <xf numFmtId="0" fontId="84" fillId="38" borderId="65" xfId="135" applyFont="1" applyFill="1" applyBorder="1" applyAlignment="1">
      <alignment horizontal="center" vertical="center" wrapText="1"/>
      <protection/>
    </xf>
    <xf numFmtId="0" fontId="25" fillId="0" borderId="0" xfId="137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88" fillId="39" borderId="0" xfId="135" applyFont="1" applyFill="1" applyBorder="1" applyAlignment="1">
      <alignment horizontal="center" vertical="center" wrapText="1"/>
      <protection/>
    </xf>
    <xf numFmtId="0" fontId="77" fillId="0" borderId="0" xfId="135" applyBorder="1">
      <alignment/>
      <protection/>
    </xf>
    <xf numFmtId="0" fontId="23" fillId="0" borderId="0" xfId="0" applyFont="1" applyAlignment="1">
      <alignment wrapText="1"/>
    </xf>
    <xf numFmtId="4" fontId="87" fillId="39" borderId="10" xfId="0" applyNumberFormat="1" applyFont="1" applyFill="1" applyBorder="1" applyAlignment="1">
      <alignment horizontal="right"/>
    </xf>
    <xf numFmtId="4" fontId="89" fillId="40" borderId="10" xfId="0" applyNumberFormat="1" applyFont="1" applyFill="1" applyBorder="1" applyAlignment="1">
      <alignment horizontal="right"/>
    </xf>
    <xf numFmtId="4" fontId="87" fillId="35" borderId="10" xfId="0" applyNumberFormat="1" applyFont="1" applyFill="1" applyBorder="1" applyAlignment="1">
      <alignment horizontal="right"/>
    </xf>
    <xf numFmtId="205" fontId="86" fillId="35" borderId="58" xfId="135" applyNumberFormat="1" applyFont="1" applyFill="1" applyBorder="1" applyAlignment="1">
      <alignment horizontal="right" vertical="top" wrapText="1"/>
      <protection/>
    </xf>
    <xf numFmtId="205" fontId="86" fillId="35" borderId="0" xfId="135" applyNumberFormat="1" applyFont="1" applyFill="1" applyBorder="1" applyAlignment="1">
      <alignment horizontal="right" vertical="top" wrapText="1"/>
      <protection/>
    </xf>
    <xf numFmtId="4" fontId="89" fillId="35" borderId="10" xfId="0" applyNumberFormat="1" applyFont="1" applyFill="1" applyBorder="1" applyAlignment="1">
      <alignment horizontal="right"/>
    </xf>
    <xf numFmtId="4" fontId="87" fillId="35" borderId="66" xfId="0" applyNumberFormat="1" applyFont="1" applyFill="1" applyBorder="1" applyAlignment="1">
      <alignment horizontal="right"/>
    </xf>
    <xf numFmtId="49" fontId="28" fillId="35" borderId="10" xfId="0" applyNumberFormat="1" applyFont="1" applyFill="1" applyBorder="1" applyAlignment="1">
      <alignment horizontal="center" vertical="center" wrapText="1"/>
    </xf>
    <xf numFmtId="0" fontId="90" fillId="35" borderId="67" xfId="135" applyFont="1" applyFill="1" applyBorder="1" applyAlignment="1">
      <alignment horizontal="center" vertical="center" wrapText="1"/>
      <protection/>
    </xf>
    <xf numFmtId="0" fontId="91" fillId="0" borderId="0" xfId="135" applyFont="1" applyBorder="1" applyAlignment="1">
      <alignment horizontal="right"/>
      <protection/>
    </xf>
  </cellXfs>
  <cellStyles count="1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2" xfId="34"/>
    <cellStyle name="xl103" xfId="35"/>
    <cellStyle name="xl104" xfId="36"/>
    <cellStyle name="xl105" xfId="37"/>
    <cellStyle name="xl106" xfId="38"/>
    <cellStyle name="xl107" xfId="39"/>
    <cellStyle name="xl108" xfId="40"/>
    <cellStyle name="xl109" xfId="41"/>
    <cellStyle name="xl110" xfId="42"/>
    <cellStyle name="xl111" xfId="43"/>
    <cellStyle name="xl112" xfId="44"/>
    <cellStyle name="xl113" xfId="45"/>
    <cellStyle name="xl114" xfId="46"/>
    <cellStyle name="xl115" xfId="47"/>
    <cellStyle name="xl116" xfId="48"/>
    <cellStyle name="xl117" xfId="49"/>
    <cellStyle name="xl118" xfId="50"/>
    <cellStyle name="xl119" xfId="51"/>
    <cellStyle name="xl120" xfId="52"/>
    <cellStyle name="xl121" xfId="53"/>
    <cellStyle name="xl122" xfId="54"/>
    <cellStyle name="xl123" xfId="55"/>
    <cellStyle name="xl124" xfId="56"/>
    <cellStyle name="xl125" xfId="57"/>
    <cellStyle name="xl126" xfId="58"/>
    <cellStyle name="xl127" xfId="59"/>
    <cellStyle name="xl128" xfId="60"/>
    <cellStyle name="xl129" xfId="61"/>
    <cellStyle name="xl130" xfId="62"/>
    <cellStyle name="xl131" xfId="63"/>
    <cellStyle name="xl132" xfId="64"/>
    <cellStyle name="xl133" xfId="65"/>
    <cellStyle name="xl134" xfId="66"/>
    <cellStyle name="xl23" xfId="67"/>
    <cellStyle name="xl25" xfId="68"/>
    <cellStyle name="xl27" xfId="69"/>
    <cellStyle name="xl28" xfId="70"/>
    <cellStyle name="xl29" xfId="71"/>
    <cellStyle name="xl30" xfId="72"/>
    <cellStyle name="xl31" xfId="73"/>
    <cellStyle name="xl35" xfId="74"/>
    <cellStyle name="xl36" xfId="75"/>
    <cellStyle name="xl37" xfId="76"/>
    <cellStyle name="xl38" xfId="77"/>
    <cellStyle name="xl39" xfId="78"/>
    <cellStyle name="xl41" xfId="79"/>
    <cellStyle name="xl42" xfId="80"/>
    <cellStyle name="xl43" xfId="81"/>
    <cellStyle name="xl44" xfId="82"/>
    <cellStyle name="xl46" xfId="83"/>
    <cellStyle name="xl47" xfId="84"/>
    <cellStyle name="xl48" xfId="85"/>
    <cellStyle name="xl49" xfId="86"/>
    <cellStyle name="xl50" xfId="87"/>
    <cellStyle name="xl51" xfId="88"/>
    <cellStyle name="xl53" xfId="89"/>
    <cellStyle name="xl54" xfId="90"/>
    <cellStyle name="xl56" xfId="91"/>
    <cellStyle name="xl69" xfId="92"/>
    <cellStyle name="xl73" xfId="93"/>
    <cellStyle name="xl75" xfId="94"/>
    <cellStyle name="xl76" xfId="95"/>
    <cellStyle name="xl77" xfId="96"/>
    <cellStyle name="xl78" xfId="97"/>
    <cellStyle name="xl79" xfId="98"/>
    <cellStyle name="xl80" xfId="99"/>
    <cellStyle name="xl81" xfId="100"/>
    <cellStyle name="xl83" xfId="101"/>
    <cellStyle name="xl84" xfId="102"/>
    <cellStyle name="xl86" xfId="103"/>
    <cellStyle name="xl87" xfId="104"/>
    <cellStyle name="xl89" xfId="105"/>
    <cellStyle name="xl91" xfId="106"/>
    <cellStyle name="xl92" xfId="107"/>
    <cellStyle name="xl93" xfId="108"/>
    <cellStyle name="xl95" xfId="109"/>
    <cellStyle name="xl98" xfId="110"/>
    <cellStyle name="xl99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 2" xfId="132"/>
    <cellStyle name="Обычный 3" xfId="133"/>
    <cellStyle name="Обычный 4" xfId="134"/>
    <cellStyle name="Обычный 5" xfId="135"/>
    <cellStyle name="Обычный_Ведомственная на 2006 г. 2" xfId="136"/>
    <cellStyle name="Обычный_Исполнение по расходам" xfId="137"/>
    <cellStyle name="Обычный_Лист1 2" xfId="138"/>
    <cellStyle name="Обычный_Лист1_Приложения к РД от 31.10.2012№208 2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Процентный 2" xfId="145"/>
    <cellStyle name="Связанная ячейка" xfId="146"/>
    <cellStyle name="Стиль 1" xfId="147"/>
    <cellStyle name="Текст предупреждения" xfId="148"/>
    <cellStyle name="Comma" xfId="149"/>
    <cellStyle name="Comma [0]" xfId="150"/>
    <cellStyle name="Финансовый 2" xfId="151"/>
    <cellStyle name="Хороший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&#1057;\Desktop\2016\&#1073;&#1102;&#1076;&#1078;&#1077;&#1090;%202016%20&#1076;&#1086;&#1093;%20&#1088;&#1072;&#1089;&#1093;%20&#1080;&#1089;&#1090;%20&#1092;&#1080;&#1085;\&#1042;&#1077;&#1076;&#1086;&#1084;&#1089;&#1090;&#1074;%20&#1052;&#1054;%20&#1054;&#1089;&#1080;&#1085;&#1089;&#1082;&#1080;&#1081;%20&#1088;&#1072;&#1081;&#1086;&#1085;%20&#1085;&#1072;%202016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&#1057;\Desktop\2018\&#1087;&#1088;&#1086;&#1077;&#1082;&#1090;%20&#1073;&#1102;&#1076;&#1078;&#1077;&#1090;&#1072;%20&#1085;&#1072;%202019-2021&#1075;&#1075;\&#1073;&#1102;&#1076;&#1078;&#1077;&#1090;%202019\&#1042;&#1077;&#1076;&#1086;&#1084;&#1089;&#1090;&#1074;%20&#1052;&#1054;%20&#1054;&#1089;&#1080;&#1085;&#1089;&#1082;&#1080;&#1081;%20&#1088;&#1072;&#1081;&#1086;&#1085;%20&#1085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5"/>
      <sheetName val="прил№6"/>
      <sheetName val="прил№7"/>
      <sheetName val="Прил№8"/>
      <sheetName val="прил№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5"/>
      <sheetName val="прил№6"/>
      <sheetName val="прил№7"/>
      <sheetName val="Прил№8"/>
      <sheetName val="прил№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72.75390625" style="0" customWidth="1"/>
    <col min="4" max="4" width="19.875" style="0" hidden="1" customWidth="1"/>
    <col min="5" max="5" width="11.25390625" style="0" hidden="1" customWidth="1"/>
    <col min="6" max="6" width="12.875" style="0" hidden="1" customWidth="1"/>
    <col min="7" max="7" width="14.125" style="0" hidden="1" customWidth="1"/>
    <col min="8" max="8" width="3.00390625" style="0" hidden="1" customWidth="1"/>
    <col min="9" max="9" width="16.625" style="0" customWidth="1"/>
    <col min="10" max="10" width="16.25390625" style="0" customWidth="1"/>
    <col min="11" max="11" width="9.25390625" style="0" customWidth="1"/>
    <col min="12" max="12" width="5.00390625" style="0" customWidth="1"/>
    <col min="13" max="13" width="5.875" style="0" customWidth="1"/>
    <col min="14" max="14" width="5.00390625" style="0" customWidth="1"/>
  </cols>
  <sheetData>
    <row r="1" spans="3:10" ht="15.75">
      <c r="C1" s="516" t="s">
        <v>186</v>
      </c>
      <c r="D1" s="516"/>
      <c r="E1" s="516"/>
      <c r="F1" s="516"/>
      <c r="G1" s="516"/>
      <c r="H1" s="516"/>
      <c r="I1" s="516"/>
      <c r="J1" s="516"/>
    </row>
    <row r="2" spans="3:10" ht="15.75">
      <c r="C2" s="516" t="s">
        <v>379</v>
      </c>
      <c r="D2" s="516"/>
      <c r="E2" s="516"/>
      <c r="F2" s="516"/>
      <c r="G2" s="516"/>
      <c r="H2" s="516"/>
      <c r="I2" s="516"/>
      <c r="J2" s="516"/>
    </row>
    <row r="3" spans="3:10" ht="15.75">
      <c r="C3" s="516" t="s">
        <v>491</v>
      </c>
      <c r="D3" s="516"/>
      <c r="E3" s="516"/>
      <c r="F3" s="516"/>
      <c r="G3" s="516"/>
      <c r="H3" s="516"/>
      <c r="I3" s="516"/>
      <c r="J3" s="516"/>
    </row>
    <row r="4" spans="3:10" ht="15.75">
      <c r="C4" s="516" t="s">
        <v>500</v>
      </c>
      <c r="D4" s="516"/>
      <c r="E4" s="516"/>
      <c r="F4" s="516"/>
      <c r="G4" s="516"/>
      <c r="H4" s="516"/>
      <c r="I4" s="516"/>
      <c r="J4" s="516"/>
    </row>
    <row r="5" ht="12.75">
      <c r="J5" s="221"/>
    </row>
    <row r="7" spans="2:11" ht="12.75" customHeight="1">
      <c r="B7" s="514" t="s">
        <v>492</v>
      </c>
      <c r="C7" s="515"/>
      <c r="D7" s="515"/>
      <c r="E7" s="8"/>
      <c r="F7" s="9"/>
      <c r="G7" s="9"/>
      <c r="H7" s="9"/>
      <c r="I7" s="9"/>
      <c r="J7" s="9"/>
      <c r="K7" s="9"/>
    </row>
    <row r="8" spans="2:11" ht="17.25" customHeight="1">
      <c r="B8" s="515"/>
      <c r="C8" s="515"/>
      <c r="D8" s="515"/>
      <c r="E8" s="8"/>
      <c r="F8" s="9"/>
      <c r="G8" s="9"/>
      <c r="H8" s="1" t="s">
        <v>0</v>
      </c>
      <c r="I8" s="9"/>
      <c r="J8" s="9"/>
      <c r="K8" s="9"/>
    </row>
    <row r="9" spans="2:11" ht="25.5" customHeight="1">
      <c r="B9" s="10" t="s">
        <v>1</v>
      </c>
      <c r="C9" s="11" t="s">
        <v>2</v>
      </c>
      <c r="D9" s="10" t="s">
        <v>3</v>
      </c>
      <c r="E9" s="2" t="s">
        <v>4</v>
      </c>
      <c r="F9" s="2" t="s">
        <v>5</v>
      </c>
      <c r="G9" s="2" t="s">
        <v>6</v>
      </c>
      <c r="H9" s="3" t="s">
        <v>7</v>
      </c>
      <c r="I9" s="12" t="s">
        <v>455</v>
      </c>
      <c r="J9" s="13" t="s">
        <v>493</v>
      </c>
      <c r="K9" s="14" t="s">
        <v>65</v>
      </c>
    </row>
    <row r="10" spans="2:11" ht="18" customHeight="1">
      <c r="B10" s="15" t="s">
        <v>8</v>
      </c>
      <c r="C10" s="16" t="s">
        <v>9</v>
      </c>
      <c r="D10" s="17" t="e">
        <f>D11+D69+D96+D77+D45+#REF!</f>
        <v>#REF!</v>
      </c>
      <c r="E10" s="17" t="e">
        <f>E11+E69+E96+E77+E45+#REF!</f>
        <v>#REF!</v>
      </c>
      <c r="F10" s="17" t="e">
        <f>F11+F69+F96+F77+F45+#REF!</f>
        <v>#REF!</v>
      </c>
      <c r="G10" s="17" t="e">
        <f>G11+G69+G96+G77+G45+#REF!</f>
        <v>#REF!</v>
      </c>
      <c r="H10" s="17" t="e">
        <f>H11+H69+H96+H77+H45+#REF!</f>
        <v>#REF!</v>
      </c>
      <c r="I10" s="18">
        <f>I11+I36+I41+I45+I69+I72+I80+I96</f>
        <v>14195390</v>
      </c>
      <c r="J10" s="18">
        <f>J11+J36+J41+J45+J69+J72+J80+J96</f>
        <v>4833490.42</v>
      </c>
      <c r="K10" s="19">
        <f>J10/I10*100</f>
        <v>34.04971909894691</v>
      </c>
    </row>
    <row r="11" spans="2:11" ht="18.75">
      <c r="B11" s="44" t="s">
        <v>10</v>
      </c>
      <c r="C11" s="324" t="s">
        <v>11</v>
      </c>
      <c r="D11" s="7">
        <f>D12+D15</f>
        <v>0</v>
      </c>
      <c r="E11" s="7">
        <f>E12+E15</f>
        <v>0</v>
      </c>
      <c r="F11" s="7">
        <f>F12+F15</f>
        <v>0</v>
      </c>
      <c r="G11" s="7">
        <f>G12+G15</f>
        <v>0</v>
      </c>
      <c r="H11" s="7">
        <f>H12+H15</f>
        <v>0</v>
      </c>
      <c r="I11" s="106">
        <f>I16+I21+I26+I30+I32</f>
        <v>7495000</v>
      </c>
      <c r="J11" s="106">
        <f>J16+J21+J26+J30+J32+J34+J35</f>
        <v>3719958.4099999997</v>
      </c>
      <c r="K11" s="7">
        <f>J11/I11*100</f>
        <v>49.63253382254836</v>
      </c>
    </row>
    <row r="12" spans="2:11" ht="18.75" hidden="1">
      <c r="B12" s="325"/>
      <c r="C12" s="158"/>
      <c r="D12" s="153"/>
      <c r="E12" s="153"/>
      <c r="F12" s="153"/>
      <c r="G12" s="153"/>
      <c r="H12" s="153"/>
      <c r="I12" s="39"/>
      <c r="J12" s="40"/>
      <c r="K12" s="153"/>
    </row>
    <row r="13" spans="2:11" ht="18.75" hidden="1">
      <c r="B13" s="325"/>
      <c r="C13" s="156"/>
      <c r="D13" s="153"/>
      <c r="E13" s="326"/>
      <c r="F13" s="56"/>
      <c r="G13" s="19"/>
      <c r="H13" s="19"/>
      <c r="I13" s="39"/>
      <c r="J13" s="40"/>
      <c r="K13" s="153"/>
    </row>
    <row r="14" spans="2:11" ht="18.75" hidden="1">
      <c r="B14" s="325"/>
      <c r="C14" s="158"/>
      <c r="D14" s="39"/>
      <c r="E14" s="153"/>
      <c r="F14" s="153"/>
      <c r="G14" s="153"/>
      <c r="H14" s="19"/>
      <c r="I14" s="39"/>
      <c r="J14" s="39"/>
      <c r="K14" s="153"/>
    </row>
    <row r="15" spans="2:11" ht="18.75" hidden="1">
      <c r="B15" s="59"/>
      <c r="C15" s="93"/>
      <c r="D15" s="153"/>
      <c r="E15" s="153"/>
      <c r="F15" s="153"/>
      <c r="G15" s="153"/>
      <c r="H15" s="153"/>
      <c r="I15" s="153"/>
      <c r="J15" s="153"/>
      <c r="K15" s="153"/>
    </row>
    <row r="16" spans="2:11" ht="27" customHeight="1">
      <c r="B16" s="330" t="s">
        <v>12</v>
      </c>
      <c r="C16" s="453" t="s">
        <v>306</v>
      </c>
      <c r="D16" s="332">
        <v>3000</v>
      </c>
      <c r="E16" s="332">
        <v>2193057</v>
      </c>
      <c r="F16" s="332">
        <v>2193057</v>
      </c>
      <c r="G16" s="332">
        <v>2193057</v>
      </c>
      <c r="H16" s="332">
        <v>2193057</v>
      </c>
      <c r="I16" s="492">
        <f>I17+I18+I19</f>
        <v>7400000</v>
      </c>
      <c r="J16" s="333">
        <f>J17+J18+J19</f>
        <v>3708769.4099999997</v>
      </c>
      <c r="K16" s="332">
        <f>J16/I16*100</f>
        <v>50.11850554054054</v>
      </c>
    </row>
    <row r="17" spans="2:11" ht="78">
      <c r="B17" s="59" t="s">
        <v>13</v>
      </c>
      <c r="C17" s="454" t="s">
        <v>303</v>
      </c>
      <c r="D17" s="153">
        <v>0</v>
      </c>
      <c r="E17" s="55">
        <v>0.231</v>
      </c>
      <c r="F17" s="56"/>
      <c r="G17" s="19">
        <v>1883.32</v>
      </c>
      <c r="H17" s="19">
        <v>0</v>
      </c>
      <c r="I17" s="40">
        <v>7400000</v>
      </c>
      <c r="J17" s="40">
        <v>3706700.59</v>
      </c>
      <c r="K17" s="153">
        <f>J17/I17*100</f>
        <v>50.09054851351351</v>
      </c>
    </row>
    <row r="18" spans="2:11" ht="51" customHeight="1">
      <c r="B18" s="59" t="s">
        <v>14</v>
      </c>
      <c r="C18" s="454" t="s">
        <v>304</v>
      </c>
      <c r="D18" s="153"/>
      <c r="E18" s="55"/>
      <c r="F18" s="56"/>
      <c r="G18" s="19"/>
      <c r="H18" s="19"/>
      <c r="I18" s="40"/>
      <c r="J18" s="40"/>
      <c r="K18" s="153"/>
    </row>
    <row r="19" spans="2:11" ht="74.25" customHeight="1">
      <c r="B19" s="59" t="s">
        <v>172</v>
      </c>
      <c r="C19" s="454" t="s">
        <v>305</v>
      </c>
      <c r="D19" s="153">
        <v>0</v>
      </c>
      <c r="E19" s="55">
        <v>0.19</v>
      </c>
      <c r="F19" s="56"/>
      <c r="G19" s="19">
        <v>1832.1</v>
      </c>
      <c r="H19" s="19">
        <v>0</v>
      </c>
      <c r="I19" s="40"/>
      <c r="J19" s="40">
        <v>2068.82</v>
      </c>
      <c r="K19" s="153"/>
    </row>
    <row r="20" spans="2:11" ht="4.5" hidden="1">
      <c r="B20" s="59"/>
      <c r="C20" s="455"/>
      <c r="D20" s="153"/>
      <c r="E20" s="55"/>
      <c r="F20" s="56"/>
      <c r="G20" s="19"/>
      <c r="H20" s="19"/>
      <c r="I20" s="40"/>
      <c r="J20" s="40"/>
      <c r="K20" s="153" t="e">
        <f>J20/I20*100</f>
        <v>#DIV/0!</v>
      </c>
    </row>
    <row r="21" spans="2:11" ht="92.25" customHeight="1">
      <c r="B21" s="330" t="s">
        <v>15</v>
      </c>
      <c r="C21" s="453" t="s">
        <v>307</v>
      </c>
      <c r="D21" s="332">
        <v>2.3</v>
      </c>
      <c r="E21" s="332">
        <v>10000</v>
      </c>
      <c r="F21" s="332">
        <v>10000</v>
      </c>
      <c r="G21" s="332">
        <v>10000</v>
      </c>
      <c r="H21" s="332">
        <v>10000</v>
      </c>
      <c r="I21" s="492">
        <f>I22+I23+I24</f>
        <v>5000</v>
      </c>
      <c r="J21" s="333">
        <f>J22+J23+J24</f>
        <v>4361.56</v>
      </c>
      <c r="K21" s="153">
        <f>J21/I21*100</f>
        <v>87.23120000000002</v>
      </c>
    </row>
    <row r="22" spans="2:11" ht="94.5" customHeight="1">
      <c r="B22" s="59" t="s">
        <v>173</v>
      </c>
      <c r="C22" s="456" t="s">
        <v>308</v>
      </c>
      <c r="D22" s="153">
        <v>2.3</v>
      </c>
      <c r="E22" s="55">
        <v>0.48</v>
      </c>
      <c r="F22" s="56"/>
      <c r="G22" s="19">
        <v>463.7</v>
      </c>
      <c r="H22" s="19">
        <v>0</v>
      </c>
      <c r="I22" s="40">
        <v>5000</v>
      </c>
      <c r="J22" s="40">
        <v>4396.56</v>
      </c>
      <c r="K22" s="153">
        <f>J22/I22*100</f>
        <v>87.9312</v>
      </c>
    </row>
    <row r="23" spans="2:11" ht="81" customHeight="1">
      <c r="B23" s="59" t="s">
        <v>222</v>
      </c>
      <c r="C23" s="456" t="s">
        <v>309</v>
      </c>
      <c r="D23" s="153">
        <v>0</v>
      </c>
      <c r="E23" s="55">
        <v>0.106</v>
      </c>
      <c r="F23" s="56"/>
      <c r="G23" s="19">
        <v>82.06</v>
      </c>
      <c r="H23" s="19">
        <v>0</v>
      </c>
      <c r="I23" s="40"/>
      <c r="J23" s="40"/>
      <c r="K23" s="64" t="s">
        <v>223</v>
      </c>
    </row>
    <row r="24" spans="2:11" ht="103.5" customHeight="1">
      <c r="B24" s="59" t="s">
        <v>16</v>
      </c>
      <c r="C24" s="456" t="s">
        <v>310</v>
      </c>
      <c r="D24" s="153">
        <v>0</v>
      </c>
      <c r="E24" s="55">
        <v>0.96</v>
      </c>
      <c r="F24" s="56"/>
      <c r="G24" s="19">
        <v>10</v>
      </c>
      <c r="H24" s="19">
        <v>0</v>
      </c>
      <c r="I24" s="40"/>
      <c r="J24" s="40">
        <v>-35</v>
      </c>
      <c r="K24" s="64"/>
    </row>
    <row r="25" spans="2:11" ht="18.75" hidden="1">
      <c r="B25" s="59" t="s">
        <v>17</v>
      </c>
      <c r="C25" s="156"/>
      <c r="D25" s="153">
        <v>0</v>
      </c>
      <c r="E25" s="55"/>
      <c r="F25" s="56"/>
      <c r="G25" s="19"/>
      <c r="H25" s="19"/>
      <c r="I25" s="40"/>
      <c r="J25" s="40"/>
      <c r="K25" s="153" t="e">
        <f>J25/I25*100</f>
        <v>#DIV/0!</v>
      </c>
    </row>
    <row r="26" spans="2:11" ht="42" customHeight="1">
      <c r="B26" s="330" t="s">
        <v>73</v>
      </c>
      <c r="C26" s="331" t="s">
        <v>311</v>
      </c>
      <c r="D26" s="332"/>
      <c r="E26" s="335"/>
      <c r="F26" s="334"/>
      <c r="G26" s="334"/>
      <c r="H26" s="334"/>
      <c r="I26" s="492">
        <f>I27+I28+I29</f>
        <v>60000</v>
      </c>
      <c r="J26" s="333">
        <f>J27+J28+J29</f>
        <v>-3305.67</v>
      </c>
      <c r="K26" s="332">
        <f>J26/I26*100</f>
        <v>-5.50945</v>
      </c>
    </row>
    <row r="27" spans="2:11" ht="52.5">
      <c r="B27" s="59" t="s">
        <v>74</v>
      </c>
      <c r="C27" s="323" t="s">
        <v>312</v>
      </c>
      <c r="D27" s="153"/>
      <c r="E27" s="55"/>
      <c r="F27" s="56"/>
      <c r="G27" s="19"/>
      <c r="H27" s="19"/>
      <c r="I27" s="40">
        <v>60000</v>
      </c>
      <c r="J27" s="40">
        <v>-3480.67</v>
      </c>
      <c r="K27" s="64">
        <f>J27/I27*100</f>
        <v>-5.801116666666667</v>
      </c>
    </row>
    <row r="28" spans="2:11" ht="39.75">
      <c r="B28" s="59" t="s">
        <v>224</v>
      </c>
      <c r="C28" s="323" t="s">
        <v>313</v>
      </c>
      <c r="D28" s="153"/>
      <c r="E28" s="55"/>
      <c r="F28" s="56"/>
      <c r="G28" s="19"/>
      <c r="H28" s="19"/>
      <c r="I28" s="40"/>
      <c r="J28" s="40"/>
      <c r="K28" s="64"/>
    </row>
    <row r="29" spans="2:11" ht="39.75">
      <c r="B29" s="59" t="s">
        <v>174</v>
      </c>
      <c r="C29" s="323" t="s">
        <v>313</v>
      </c>
      <c r="D29" s="153"/>
      <c r="E29" s="55"/>
      <c r="F29" s="56"/>
      <c r="G29" s="19"/>
      <c r="H29" s="19"/>
      <c r="I29" s="40"/>
      <c r="J29" s="40">
        <v>175</v>
      </c>
      <c r="K29" s="64"/>
    </row>
    <row r="30" spans="2:11" ht="69" customHeight="1">
      <c r="B30" s="330" t="s">
        <v>18</v>
      </c>
      <c r="C30" s="451" t="s">
        <v>314</v>
      </c>
      <c r="D30" s="332">
        <v>0</v>
      </c>
      <c r="E30" s="332">
        <v>6667</v>
      </c>
      <c r="F30" s="332">
        <v>6667</v>
      </c>
      <c r="G30" s="332">
        <v>6667</v>
      </c>
      <c r="H30" s="332">
        <v>6667</v>
      </c>
      <c r="I30" s="492">
        <f>I31+I32</f>
        <v>30000</v>
      </c>
      <c r="J30" s="333">
        <f>J31+J32</f>
        <v>8782.4</v>
      </c>
      <c r="K30" s="38">
        <f>J30/I30*100</f>
        <v>29.274666666666665</v>
      </c>
    </row>
    <row r="31" spans="2:11" ht="90.75">
      <c r="B31" s="59" t="s">
        <v>19</v>
      </c>
      <c r="C31" s="452" t="s">
        <v>315</v>
      </c>
      <c r="D31" s="153">
        <v>0</v>
      </c>
      <c r="E31" s="55">
        <v>0.17</v>
      </c>
      <c r="F31" s="56"/>
      <c r="G31" s="19">
        <v>89.7</v>
      </c>
      <c r="H31" s="19">
        <v>0</v>
      </c>
      <c r="I31" s="40">
        <v>30000</v>
      </c>
      <c r="J31" s="40">
        <v>8782.4</v>
      </c>
      <c r="K31" s="64">
        <f>J31/I31*100</f>
        <v>29.274666666666665</v>
      </c>
    </row>
    <row r="32" spans="2:11" ht="53.25" hidden="1">
      <c r="B32" s="330" t="s">
        <v>318</v>
      </c>
      <c r="C32" s="331" t="s">
        <v>316</v>
      </c>
      <c r="D32" s="332"/>
      <c r="E32" s="335"/>
      <c r="F32" s="334"/>
      <c r="G32" s="334"/>
      <c r="H32" s="334"/>
      <c r="I32" s="333">
        <f>I33</f>
        <v>0</v>
      </c>
      <c r="J32" s="333"/>
      <c r="K32" s="332"/>
    </row>
    <row r="33" spans="2:11" ht="39.75" hidden="1">
      <c r="B33" s="59" t="s">
        <v>317</v>
      </c>
      <c r="C33" s="505" t="s">
        <v>316</v>
      </c>
      <c r="D33" s="322"/>
      <c r="E33" s="101"/>
      <c r="F33" s="99"/>
      <c r="G33" s="99"/>
      <c r="H33" s="99"/>
      <c r="I33" s="102"/>
      <c r="J33" s="100"/>
      <c r="K33" s="322"/>
    </row>
    <row r="34" spans="2:11" ht="59.25" customHeight="1">
      <c r="B34" s="113" t="s">
        <v>456</v>
      </c>
      <c r="C34" s="327" t="s">
        <v>458</v>
      </c>
      <c r="D34" s="322"/>
      <c r="E34" s="101"/>
      <c r="F34" s="99"/>
      <c r="G34" s="99"/>
      <c r="H34" s="99"/>
      <c r="I34" s="102"/>
      <c r="J34" s="100">
        <v>-14.29</v>
      </c>
      <c r="K34" s="322"/>
    </row>
    <row r="35" spans="2:11" ht="42.75" customHeight="1">
      <c r="B35" s="113" t="s">
        <v>457</v>
      </c>
      <c r="C35" s="327" t="s">
        <v>459</v>
      </c>
      <c r="D35" s="322"/>
      <c r="E35" s="101"/>
      <c r="F35" s="99"/>
      <c r="G35" s="99"/>
      <c r="H35" s="99"/>
      <c r="I35" s="102"/>
      <c r="J35" s="100">
        <v>1365</v>
      </c>
      <c r="K35" s="322"/>
    </row>
    <row r="36" spans="2:11" ht="27">
      <c r="B36" s="67" t="s">
        <v>194</v>
      </c>
      <c r="C36" s="150" t="s">
        <v>195</v>
      </c>
      <c r="D36" s="38"/>
      <c r="E36" s="97"/>
      <c r="F36" s="56"/>
      <c r="G36" s="56"/>
      <c r="H36" s="56"/>
      <c r="I36" s="88">
        <f>I37+I38+I39+I40</f>
        <v>3247390</v>
      </c>
      <c r="J36" s="88">
        <f>J37+J38+J39+J40</f>
        <v>1769642.5</v>
      </c>
      <c r="K36" s="56">
        <f>J36/I36*100</f>
        <v>54.49430157757461</v>
      </c>
    </row>
    <row r="37" spans="2:11" ht="52.5">
      <c r="B37" s="113" t="s">
        <v>196</v>
      </c>
      <c r="C37" s="151" t="s">
        <v>197</v>
      </c>
      <c r="D37" s="152"/>
      <c r="E37" s="73"/>
      <c r="F37" s="23"/>
      <c r="G37" s="24"/>
      <c r="H37" s="24"/>
      <c r="I37" s="26">
        <v>1538130</v>
      </c>
      <c r="J37" s="26">
        <v>912259.61</v>
      </c>
      <c r="K37" s="222">
        <f aca="true" t="shared" si="0" ref="K37:K42">J37/I37*100</f>
        <v>59.309655880842314</v>
      </c>
    </row>
    <row r="38" spans="2:11" ht="65.25">
      <c r="B38" s="113" t="s">
        <v>198</v>
      </c>
      <c r="C38" s="151" t="s">
        <v>225</v>
      </c>
      <c r="D38" s="152"/>
      <c r="E38" s="73"/>
      <c r="F38" s="23"/>
      <c r="G38" s="24"/>
      <c r="H38" s="24"/>
      <c r="I38" s="26">
        <v>10680</v>
      </c>
      <c r="J38" s="26">
        <v>4741.86</v>
      </c>
      <c r="K38" s="222">
        <f t="shared" si="0"/>
        <v>44.39943820224719</v>
      </c>
    </row>
    <row r="39" spans="2:11" ht="52.5">
      <c r="B39" s="113" t="s">
        <v>199</v>
      </c>
      <c r="C39" s="151" t="s">
        <v>200</v>
      </c>
      <c r="D39" s="152"/>
      <c r="E39" s="73"/>
      <c r="F39" s="23"/>
      <c r="G39" s="24"/>
      <c r="H39" s="24"/>
      <c r="I39" s="26">
        <v>1901440</v>
      </c>
      <c r="J39" s="26">
        <v>966463.84</v>
      </c>
      <c r="K39" s="222">
        <f t="shared" si="0"/>
        <v>50.827995624368896</v>
      </c>
    </row>
    <row r="40" spans="2:11" ht="52.5">
      <c r="B40" s="113" t="s">
        <v>201</v>
      </c>
      <c r="C40" s="151" t="s">
        <v>202</v>
      </c>
      <c r="D40" s="152"/>
      <c r="E40" s="73"/>
      <c r="F40" s="23"/>
      <c r="G40" s="24"/>
      <c r="H40" s="24"/>
      <c r="I40" s="26">
        <v>-202860</v>
      </c>
      <c r="J40" s="26">
        <v>-113822.81</v>
      </c>
      <c r="K40" s="222">
        <f t="shared" si="0"/>
        <v>56.10904564724441</v>
      </c>
    </row>
    <row r="41" spans="2:11" ht="18.75">
      <c r="B41" s="59" t="s">
        <v>170</v>
      </c>
      <c r="C41" s="132" t="s">
        <v>171</v>
      </c>
      <c r="D41" s="149"/>
      <c r="E41" s="75"/>
      <c r="F41" s="105"/>
      <c r="G41" s="32"/>
      <c r="H41" s="32"/>
      <c r="I41" s="56">
        <f>I42+I43</f>
        <v>56000</v>
      </c>
      <c r="J41" s="56">
        <f>J42+J43</f>
        <v>16202.13</v>
      </c>
      <c r="K41" s="222">
        <f t="shared" si="0"/>
        <v>28.932375</v>
      </c>
    </row>
    <row r="42" spans="2:11" ht="32.25" customHeight="1">
      <c r="B42" s="113" t="s">
        <v>175</v>
      </c>
      <c r="C42" s="323" t="s">
        <v>319</v>
      </c>
      <c r="D42" s="149"/>
      <c r="E42" s="75"/>
      <c r="F42" s="105"/>
      <c r="G42" s="32"/>
      <c r="H42" s="32"/>
      <c r="I42" s="39">
        <v>56000</v>
      </c>
      <c r="J42" s="19">
        <v>16202.13</v>
      </c>
      <c r="K42" s="222">
        <f t="shared" si="0"/>
        <v>28.932375</v>
      </c>
    </row>
    <row r="43" spans="2:11" ht="21.75" customHeight="1">
      <c r="B43" s="113" t="s">
        <v>187</v>
      </c>
      <c r="C43" s="323" t="s">
        <v>320</v>
      </c>
      <c r="D43" s="149"/>
      <c r="E43" s="75"/>
      <c r="F43" s="105"/>
      <c r="G43" s="32"/>
      <c r="H43" s="32"/>
      <c r="I43" s="39"/>
      <c r="J43" s="19"/>
      <c r="K43" s="64" t="s">
        <v>223</v>
      </c>
    </row>
    <row r="44" spans="2:11" ht="18.75" hidden="1">
      <c r="B44" s="113"/>
      <c r="C44" s="223"/>
      <c r="D44" s="149"/>
      <c r="E44" s="75"/>
      <c r="F44" s="105"/>
      <c r="G44" s="32"/>
      <c r="H44" s="32"/>
      <c r="I44" s="39"/>
      <c r="J44" s="19"/>
      <c r="K44" s="64" t="s">
        <v>223</v>
      </c>
    </row>
    <row r="45" spans="2:11" ht="18.75">
      <c r="B45" s="28" t="s">
        <v>20</v>
      </c>
      <c r="C45" s="29" t="s">
        <v>21</v>
      </c>
      <c r="D45" s="30">
        <f aca="true" t="shared" si="1" ref="D45:J45">D46+D53</f>
        <v>290</v>
      </c>
      <c r="E45" s="30">
        <f t="shared" si="1"/>
        <v>8.5</v>
      </c>
      <c r="F45" s="30">
        <f t="shared" si="1"/>
        <v>12.166666666666666</v>
      </c>
      <c r="G45" s="30">
        <f t="shared" si="1"/>
        <v>126773.19</v>
      </c>
      <c r="H45" s="30">
        <f t="shared" si="1"/>
        <v>106492.95833333333</v>
      </c>
      <c r="I45" s="7">
        <f>I46+I53</f>
        <v>3335000</v>
      </c>
      <c r="J45" s="106">
        <f t="shared" si="1"/>
        <v>-704904.9400000001</v>
      </c>
      <c r="K45" s="7">
        <f>J45/I45*100</f>
        <v>-21.13657991004498</v>
      </c>
    </row>
    <row r="46" spans="2:11" ht="39.75">
      <c r="B46" s="50" t="s">
        <v>22</v>
      </c>
      <c r="C46" s="351" t="s">
        <v>321</v>
      </c>
      <c r="D46" s="56">
        <f>D47+D48</f>
        <v>60</v>
      </c>
      <c r="E46" s="56">
        <f>E47+E48</f>
        <v>8.5</v>
      </c>
      <c r="F46" s="56">
        <f>F47+F48</f>
        <v>12.166666666666666</v>
      </c>
      <c r="G46" s="56">
        <f>G47+G48</f>
        <v>4195.31</v>
      </c>
      <c r="H46" s="56">
        <f>H47+H48</f>
        <v>6087.433333333333</v>
      </c>
      <c r="I46" s="56">
        <f>I47+I48+I52</f>
        <v>335000</v>
      </c>
      <c r="J46" s="345">
        <f>J47+J48+J52+J51</f>
        <v>28617.72</v>
      </c>
      <c r="K46" s="38">
        <f>J46/I46*100</f>
        <v>8.542602985074627</v>
      </c>
    </row>
    <row r="47" spans="2:11" ht="56.25" customHeight="1">
      <c r="B47" s="59" t="s">
        <v>23</v>
      </c>
      <c r="C47" s="327" t="s">
        <v>322</v>
      </c>
      <c r="D47" s="54">
        <v>60</v>
      </c>
      <c r="E47" s="55">
        <v>7.3</v>
      </c>
      <c r="F47" s="56">
        <f>E47/D47*100</f>
        <v>12.166666666666666</v>
      </c>
      <c r="G47" s="19">
        <v>3652.46</v>
      </c>
      <c r="H47" s="19">
        <f>G47/D47*100</f>
        <v>6087.433333333333</v>
      </c>
      <c r="I47" s="39">
        <v>335000</v>
      </c>
      <c r="J47" s="40">
        <v>28617.72</v>
      </c>
      <c r="K47" s="153">
        <f>J47/I47*100</f>
        <v>8.542602985074627</v>
      </c>
    </row>
    <row r="48" spans="2:11" ht="39.75">
      <c r="B48" s="59" t="s">
        <v>226</v>
      </c>
      <c r="C48" s="327" t="s">
        <v>323</v>
      </c>
      <c r="D48" s="54">
        <v>0</v>
      </c>
      <c r="E48" s="55">
        <v>1.2</v>
      </c>
      <c r="F48" s="56"/>
      <c r="G48" s="19">
        <v>542.85</v>
      </c>
      <c r="H48" s="19">
        <v>0</v>
      </c>
      <c r="I48" s="39"/>
      <c r="J48" s="40"/>
      <c r="K48" s="153"/>
    </row>
    <row r="49" spans="2:11" ht="18.75" hidden="1">
      <c r="B49" s="59" t="s">
        <v>25</v>
      </c>
      <c r="C49" s="70" t="s">
        <v>26</v>
      </c>
      <c r="D49" s="54"/>
      <c r="E49" s="55"/>
      <c r="F49" s="56"/>
      <c r="G49" s="19"/>
      <c r="H49" s="19"/>
      <c r="I49" s="19">
        <f>I50</f>
        <v>0</v>
      </c>
      <c r="J49" s="40"/>
      <c r="K49" s="153" t="e">
        <f>J49/I49*100</f>
        <v>#DIV/0!</v>
      </c>
    </row>
    <row r="50" spans="2:11" ht="18.75" hidden="1">
      <c r="B50" s="59" t="s">
        <v>27</v>
      </c>
      <c r="C50" s="70" t="s">
        <v>28</v>
      </c>
      <c r="D50" s="54"/>
      <c r="E50" s="55"/>
      <c r="F50" s="56"/>
      <c r="G50" s="19"/>
      <c r="H50" s="19"/>
      <c r="I50" s="19"/>
      <c r="J50" s="40"/>
      <c r="K50" s="153" t="e">
        <f>J50/I50*100</f>
        <v>#DIV/0!</v>
      </c>
    </row>
    <row r="51" spans="2:11" ht="39.75" hidden="1">
      <c r="B51" s="59" t="s">
        <v>96</v>
      </c>
      <c r="C51" s="93" t="s">
        <v>24</v>
      </c>
      <c r="D51" s="54"/>
      <c r="E51" s="55"/>
      <c r="F51" s="56"/>
      <c r="G51" s="19"/>
      <c r="H51" s="19"/>
      <c r="I51" s="19"/>
      <c r="J51" s="40"/>
      <c r="K51" s="153"/>
    </row>
    <row r="52" spans="2:11" ht="41.25" customHeight="1" hidden="1">
      <c r="B52" s="59" t="s">
        <v>69</v>
      </c>
      <c r="C52" s="93" t="s">
        <v>227</v>
      </c>
      <c r="D52" s="54"/>
      <c r="E52" s="55"/>
      <c r="F52" s="56"/>
      <c r="G52" s="19"/>
      <c r="H52" s="19"/>
      <c r="I52" s="19"/>
      <c r="J52" s="40"/>
      <c r="K52" s="153"/>
    </row>
    <row r="53" spans="2:11" ht="18.75">
      <c r="B53" s="50" t="s">
        <v>29</v>
      </c>
      <c r="C53" s="57" t="s">
        <v>30</v>
      </c>
      <c r="D53" s="38">
        <f aca="true" t="shared" si="2" ref="D53:I53">D54+D59</f>
        <v>230</v>
      </c>
      <c r="E53" s="38">
        <f t="shared" si="2"/>
        <v>0</v>
      </c>
      <c r="F53" s="38">
        <f t="shared" si="2"/>
        <v>0</v>
      </c>
      <c r="G53" s="38">
        <f t="shared" si="2"/>
        <v>122577.88</v>
      </c>
      <c r="H53" s="38">
        <f t="shared" si="2"/>
        <v>100405.525</v>
      </c>
      <c r="I53" s="338">
        <f t="shared" si="2"/>
        <v>3000000</v>
      </c>
      <c r="J53" s="339">
        <f>J54+J59</f>
        <v>-733522.66</v>
      </c>
      <c r="K53" s="38">
        <f>J53/I53*100</f>
        <v>-24.450755333333333</v>
      </c>
    </row>
    <row r="54" spans="2:11" ht="27">
      <c r="B54" s="328" t="s">
        <v>214</v>
      </c>
      <c r="C54" s="340" t="s">
        <v>228</v>
      </c>
      <c r="D54" s="329">
        <f>D55+D56</f>
        <v>80</v>
      </c>
      <c r="E54" s="329">
        <f>E55+E56</f>
        <v>0</v>
      </c>
      <c r="F54" s="329">
        <f>F55+F56</f>
        <v>0</v>
      </c>
      <c r="G54" s="329">
        <f>G55+G56</f>
        <v>32443.82</v>
      </c>
      <c r="H54" s="329">
        <f>H55+H56</f>
        <v>40545.524999999994</v>
      </c>
      <c r="I54" s="329">
        <f>I55+I56+I57</f>
        <v>1800000</v>
      </c>
      <c r="J54" s="329">
        <f>J55+J56+J57</f>
        <v>-833316.36</v>
      </c>
      <c r="K54" s="329">
        <f>J54/I54*100</f>
        <v>-46.29535333333333</v>
      </c>
    </row>
    <row r="55" spans="2:11" ht="52.5">
      <c r="B55" s="59" t="s">
        <v>215</v>
      </c>
      <c r="C55" s="323" t="s">
        <v>324</v>
      </c>
      <c r="D55" s="153">
        <v>80</v>
      </c>
      <c r="E55" s="55"/>
      <c r="F55" s="56"/>
      <c r="G55" s="19">
        <v>32436.42</v>
      </c>
      <c r="H55" s="19">
        <f>G55/D55*100</f>
        <v>40545.524999999994</v>
      </c>
      <c r="I55" s="39">
        <v>1800000</v>
      </c>
      <c r="J55" s="40">
        <v>-833316.36</v>
      </c>
      <c r="K55" s="153">
        <f>J55/I55*100</f>
        <v>-46.29535333333333</v>
      </c>
    </row>
    <row r="56" spans="2:11" ht="39.75">
      <c r="B56" s="59" t="s">
        <v>229</v>
      </c>
      <c r="C56" s="323" t="s">
        <v>325</v>
      </c>
      <c r="D56" s="153">
        <v>0</v>
      </c>
      <c r="E56" s="55"/>
      <c r="F56" s="56"/>
      <c r="G56" s="19">
        <v>7.4</v>
      </c>
      <c r="H56" s="19"/>
      <c r="I56" s="39"/>
      <c r="J56" s="40"/>
      <c r="K56" s="153"/>
    </row>
    <row r="57" spans="2:11" ht="52.5">
      <c r="B57" s="59" t="s">
        <v>218</v>
      </c>
      <c r="C57" s="323" t="s">
        <v>326</v>
      </c>
      <c r="D57" s="153"/>
      <c r="E57" s="55"/>
      <c r="F57" s="56"/>
      <c r="G57" s="19"/>
      <c r="H57" s="19"/>
      <c r="I57" s="39"/>
      <c r="J57" s="40"/>
      <c r="K57" s="153"/>
    </row>
    <row r="58" spans="2:11" ht="18.75" hidden="1">
      <c r="B58" s="59" t="s">
        <v>230</v>
      </c>
      <c r="C58" s="156"/>
      <c r="D58" s="153"/>
      <c r="E58" s="55"/>
      <c r="F58" s="56"/>
      <c r="G58" s="19"/>
      <c r="H58" s="19"/>
      <c r="I58" s="39"/>
      <c r="J58" s="40"/>
      <c r="K58" s="153"/>
    </row>
    <row r="59" spans="2:11" ht="27">
      <c r="B59" s="328" t="s">
        <v>219</v>
      </c>
      <c r="C59" s="340" t="s">
        <v>216</v>
      </c>
      <c r="D59" s="329">
        <f>D60+D61+D62</f>
        <v>150</v>
      </c>
      <c r="E59" s="329">
        <f>E60+E61+E62</f>
        <v>0</v>
      </c>
      <c r="F59" s="329">
        <f>F60+F61+F62</f>
        <v>0</v>
      </c>
      <c r="G59" s="329">
        <f>G60+G61+G62</f>
        <v>90134.06</v>
      </c>
      <c r="H59" s="329">
        <f>H60+H61+H62</f>
        <v>59860</v>
      </c>
      <c r="I59" s="342">
        <f>I60+I61+I62+I67</f>
        <v>1200000</v>
      </c>
      <c r="J59" s="341">
        <f>J60+J61+J62+J67+J68</f>
        <v>99793.7</v>
      </c>
      <c r="K59" s="329">
        <f>J59/I59*100</f>
        <v>8.316141666666667</v>
      </c>
    </row>
    <row r="60" spans="2:11" ht="52.5">
      <c r="B60" s="59" t="s">
        <v>220</v>
      </c>
      <c r="C60" s="323" t="s">
        <v>327</v>
      </c>
      <c r="D60" s="153">
        <v>150</v>
      </c>
      <c r="E60" s="55"/>
      <c r="F60" s="56"/>
      <c r="G60" s="19">
        <v>89790</v>
      </c>
      <c r="H60" s="19">
        <f>G60/D60*100</f>
        <v>59860</v>
      </c>
      <c r="I60" s="19">
        <v>1200000</v>
      </c>
      <c r="J60" s="40">
        <v>99793.7</v>
      </c>
      <c r="K60" s="153">
        <f>J60/I60*100</f>
        <v>8.316141666666667</v>
      </c>
    </row>
    <row r="61" spans="2:11" ht="39.75">
      <c r="B61" s="59" t="s">
        <v>231</v>
      </c>
      <c r="C61" s="323" t="s">
        <v>328</v>
      </c>
      <c r="D61" s="153">
        <v>0</v>
      </c>
      <c r="E61" s="55"/>
      <c r="F61" s="56"/>
      <c r="G61" s="19">
        <v>344.06</v>
      </c>
      <c r="H61" s="19"/>
      <c r="I61" s="39"/>
      <c r="J61" s="40"/>
      <c r="K61" s="153"/>
    </row>
    <row r="62" spans="2:11" ht="52.5" hidden="1">
      <c r="B62" s="59" t="s">
        <v>31</v>
      </c>
      <c r="C62" s="323" t="s">
        <v>329</v>
      </c>
      <c r="D62" s="153">
        <v>0</v>
      </c>
      <c r="E62" s="55"/>
      <c r="F62" s="56"/>
      <c r="G62" s="19"/>
      <c r="H62" s="19"/>
      <c r="I62" s="39"/>
      <c r="J62" s="39"/>
      <c r="K62" s="153"/>
    </row>
    <row r="63" spans="2:11" ht="18.75" hidden="1">
      <c r="B63" s="325" t="s">
        <v>32</v>
      </c>
      <c r="C63" s="343" t="s">
        <v>33</v>
      </c>
      <c r="D63" s="38"/>
      <c r="E63" s="97">
        <f>E64+E65+E66</f>
        <v>44.6</v>
      </c>
      <c r="F63" s="56" t="e">
        <f>E63/D63*100</f>
        <v>#DIV/0!</v>
      </c>
      <c r="G63" s="34">
        <f>G64+G65+G66</f>
        <v>84.6</v>
      </c>
      <c r="H63" s="34" t="e">
        <f>G63/D63*100</f>
        <v>#DIV/0!</v>
      </c>
      <c r="I63" s="39"/>
      <c r="J63" s="39"/>
      <c r="K63" s="153"/>
    </row>
    <row r="64" spans="2:11" ht="18.75" hidden="1">
      <c r="B64" s="325" t="s">
        <v>34</v>
      </c>
      <c r="C64" s="344" t="s">
        <v>35</v>
      </c>
      <c r="D64" s="153"/>
      <c r="E64" s="55">
        <v>39.2</v>
      </c>
      <c r="F64" s="56" t="e">
        <f>E64/D64*100</f>
        <v>#DIV/0!</v>
      </c>
      <c r="G64" s="19">
        <v>50.3</v>
      </c>
      <c r="H64" s="19" t="e">
        <f>G64/D64*100</f>
        <v>#DIV/0!</v>
      </c>
      <c r="I64" s="39"/>
      <c r="J64" s="39"/>
      <c r="K64" s="153"/>
    </row>
    <row r="65" spans="2:11" ht="18.75" hidden="1">
      <c r="B65" s="325" t="s">
        <v>36</v>
      </c>
      <c r="C65" s="344" t="s">
        <v>37</v>
      </c>
      <c r="D65" s="153"/>
      <c r="E65" s="55">
        <v>2.9</v>
      </c>
      <c r="F65" s="56" t="e">
        <f>E65/D65*100</f>
        <v>#DIV/0!</v>
      </c>
      <c r="G65" s="19">
        <v>5.6</v>
      </c>
      <c r="H65" s="19" t="e">
        <f>G65/D65*100</f>
        <v>#DIV/0!</v>
      </c>
      <c r="I65" s="39"/>
      <c r="J65" s="39"/>
      <c r="K65" s="153"/>
    </row>
    <row r="66" spans="2:11" ht="18.75" hidden="1">
      <c r="B66" s="325" t="s">
        <v>38</v>
      </c>
      <c r="C66" s="344" t="s">
        <v>39</v>
      </c>
      <c r="D66" s="153"/>
      <c r="E66" s="55">
        <v>2.5</v>
      </c>
      <c r="F66" s="56" t="e">
        <f>E66/D66*100</f>
        <v>#DIV/0!</v>
      </c>
      <c r="G66" s="19">
        <v>28.7</v>
      </c>
      <c r="H66" s="19" t="e">
        <f>G66/D66*100</f>
        <v>#DIV/0!</v>
      </c>
      <c r="I66" s="39"/>
      <c r="J66" s="39"/>
      <c r="K66" s="153"/>
    </row>
    <row r="67" spans="2:11" ht="52.5">
      <c r="B67" s="59" t="s">
        <v>221</v>
      </c>
      <c r="C67" s="323" t="s">
        <v>329</v>
      </c>
      <c r="D67" s="153"/>
      <c r="E67" s="55"/>
      <c r="F67" s="56"/>
      <c r="G67" s="19"/>
      <c r="H67" s="19"/>
      <c r="I67" s="39"/>
      <c r="J67" s="39"/>
      <c r="K67" s="153"/>
    </row>
    <row r="68" spans="2:11" ht="18.75" hidden="1">
      <c r="B68" s="59" t="s">
        <v>232</v>
      </c>
      <c r="C68" s="156"/>
      <c r="D68" s="153"/>
      <c r="E68" s="55"/>
      <c r="F68" s="56"/>
      <c r="G68" s="19"/>
      <c r="H68" s="19"/>
      <c r="I68" s="39"/>
      <c r="J68" s="39"/>
      <c r="K68" s="153"/>
    </row>
    <row r="69" spans="2:11" ht="27">
      <c r="B69" s="44" t="s">
        <v>40</v>
      </c>
      <c r="C69" s="336" t="s">
        <v>330</v>
      </c>
      <c r="D69" s="45">
        <f>D71+D73</f>
        <v>300</v>
      </c>
      <c r="E69" s="45">
        <f>E71+E73</f>
        <v>0</v>
      </c>
      <c r="F69" s="45">
        <f>F71+F73</f>
        <v>0</v>
      </c>
      <c r="G69" s="45">
        <f>G71+G73</f>
        <v>74871.26</v>
      </c>
      <c r="H69" s="45">
        <f>H71+H73</f>
        <v>27730.096296296295</v>
      </c>
      <c r="I69" s="337">
        <f>I71</f>
        <v>60000</v>
      </c>
      <c r="J69" s="337">
        <f>J71</f>
        <v>22738.15</v>
      </c>
      <c r="K69" s="7">
        <f>J69/I69*100</f>
        <v>37.89691666666667</v>
      </c>
    </row>
    <row r="70" spans="2:11" ht="60.75" hidden="1">
      <c r="B70" s="33" t="s">
        <v>233</v>
      </c>
      <c r="C70" s="48" t="s">
        <v>234</v>
      </c>
      <c r="D70" s="46"/>
      <c r="E70" s="47"/>
      <c r="F70" s="46"/>
      <c r="G70" s="47"/>
      <c r="H70" s="47"/>
      <c r="I70" s="46"/>
      <c r="J70" s="89"/>
      <c r="K70" s="154" t="e">
        <f>J70/I70*100</f>
        <v>#DIV/0!</v>
      </c>
    </row>
    <row r="71" spans="2:11" ht="65.25">
      <c r="B71" s="59" t="s">
        <v>41</v>
      </c>
      <c r="C71" s="323" t="s">
        <v>331</v>
      </c>
      <c r="D71" s="153">
        <v>270</v>
      </c>
      <c r="E71" s="55">
        <v>0</v>
      </c>
      <c r="F71" s="56">
        <f>E71/D71*100</f>
        <v>0</v>
      </c>
      <c r="G71" s="19">
        <v>74871.26</v>
      </c>
      <c r="H71" s="19">
        <f>G71/D71*100</f>
        <v>27730.096296296295</v>
      </c>
      <c r="I71" s="40">
        <v>60000</v>
      </c>
      <c r="J71" s="40">
        <v>22738.15</v>
      </c>
      <c r="K71" s="153">
        <f>J71/I71*100</f>
        <v>37.89691666666667</v>
      </c>
    </row>
    <row r="72" spans="2:11" ht="27">
      <c r="B72" s="346" t="s">
        <v>332</v>
      </c>
      <c r="C72" s="336" t="s">
        <v>333</v>
      </c>
      <c r="D72" s="347"/>
      <c r="E72" s="348"/>
      <c r="F72" s="349"/>
      <c r="G72" s="349"/>
      <c r="H72" s="349"/>
      <c r="I72" s="350">
        <f>I73</f>
        <v>0</v>
      </c>
      <c r="J72" s="350">
        <f>J73</f>
        <v>0</v>
      </c>
      <c r="K72" s="153"/>
    </row>
    <row r="73" spans="2:11" ht="23.25" customHeight="1">
      <c r="B73" s="59" t="s">
        <v>334</v>
      </c>
      <c r="C73" s="323" t="s">
        <v>335</v>
      </c>
      <c r="D73" s="54">
        <v>30</v>
      </c>
      <c r="E73" s="55"/>
      <c r="F73" s="56">
        <f>E73/D73*100</f>
        <v>0</v>
      </c>
      <c r="G73" s="39"/>
      <c r="H73" s="19"/>
      <c r="I73" s="19"/>
      <c r="J73" s="40"/>
      <c r="K73" s="153"/>
    </row>
    <row r="74" spans="2:11" ht="16.5" customHeight="1" hidden="1">
      <c r="B74" s="50" t="s">
        <v>176</v>
      </c>
      <c r="C74" s="134" t="s">
        <v>177</v>
      </c>
      <c r="D74" s="135"/>
      <c r="E74" s="136"/>
      <c r="F74" s="137"/>
      <c r="G74" s="138"/>
      <c r="H74" s="137"/>
      <c r="I74" s="137">
        <f>I75+I76</f>
        <v>0</v>
      </c>
      <c r="J74" s="139">
        <f>J76</f>
        <v>0</v>
      </c>
      <c r="K74" s="153" t="e">
        <f aca="true" t="shared" si="3" ref="K74:K98">J74/I74*100</f>
        <v>#DIV/0!</v>
      </c>
    </row>
    <row r="75" spans="2:11" ht="29.25" customHeight="1" hidden="1">
      <c r="B75" s="113" t="s">
        <v>188</v>
      </c>
      <c r="C75" s="143" t="s">
        <v>189</v>
      </c>
      <c r="D75" s="144"/>
      <c r="E75" s="145"/>
      <c r="F75" s="146"/>
      <c r="G75" s="147"/>
      <c r="H75" s="146"/>
      <c r="I75" s="155"/>
      <c r="J75" s="148"/>
      <c r="K75" s="153" t="e">
        <f t="shared" si="3"/>
        <v>#DIV/0!</v>
      </c>
    </row>
    <row r="76" spans="2:11" ht="18" customHeight="1" hidden="1">
      <c r="B76" s="113" t="s">
        <v>178</v>
      </c>
      <c r="C76" s="107" t="s">
        <v>235</v>
      </c>
      <c r="D76" s="108"/>
      <c r="E76" s="41"/>
      <c r="F76" s="109"/>
      <c r="G76" s="110"/>
      <c r="H76" s="111"/>
      <c r="I76" s="24"/>
      <c r="J76" s="112"/>
      <c r="K76" s="153" t="e">
        <f t="shared" si="3"/>
        <v>#DIV/0!</v>
      </c>
    </row>
    <row r="77" spans="2:11" ht="13.5" customHeight="1" hidden="1">
      <c r="B77" s="50" t="s">
        <v>42</v>
      </c>
      <c r="C77" s="133" t="s">
        <v>43</v>
      </c>
      <c r="D77" s="51">
        <f>D79</f>
        <v>0</v>
      </c>
      <c r="E77" s="51">
        <f>E79</f>
        <v>0</v>
      </c>
      <c r="F77" s="51">
        <f>F79</f>
        <v>0</v>
      </c>
      <c r="G77" s="51">
        <f>G79</f>
        <v>0</v>
      </c>
      <c r="H77" s="51">
        <f>H79</f>
        <v>0</v>
      </c>
      <c r="I77" s="321">
        <f>I79+I78</f>
        <v>0</v>
      </c>
      <c r="J77" s="321">
        <f>J79+J78</f>
        <v>0</v>
      </c>
      <c r="K77" s="153" t="e">
        <f t="shared" si="3"/>
        <v>#DIV/0!</v>
      </c>
    </row>
    <row r="78" spans="2:11" ht="45" customHeight="1" hidden="1">
      <c r="B78" s="52" t="s">
        <v>179</v>
      </c>
      <c r="C78" s="53" t="s">
        <v>66</v>
      </c>
      <c r="D78" s="54"/>
      <c r="E78" s="55"/>
      <c r="F78" s="56"/>
      <c r="G78" s="39"/>
      <c r="H78" s="19"/>
      <c r="I78" s="19"/>
      <c r="J78" s="40"/>
      <c r="K78" s="153" t="e">
        <f t="shared" si="3"/>
        <v>#DIV/0!</v>
      </c>
    </row>
    <row r="79" spans="2:11" ht="40.5" customHeight="1" hidden="1">
      <c r="B79" s="52" t="s">
        <v>180</v>
      </c>
      <c r="C79" s="53" t="s">
        <v>75</v>
      </c>
      <c r="D79" s="54"/>
      <c r="E79" s="55"/>
      <c r="F79" s="56"/>
      <c r="G79" s="39"/>
      <c r="H79" s="19"/>
      <c r="I79" s="19"/>
      <c r="J79" s="40"/>
      <c r="K79" s="153" t="e">
        <f t="shared" si="3"/>
        <v>#DIV/0!</v>
      </c>
    </row>
    <row r="80" spans="2:11" ht="21" customHeight="1">
      <c r="B80" s="95" t="s">
        <v>76</v>
      </c>
      <c r="C80" s="96" t="s">
        <v>77</v>
      </c>
      <c r="D80" s="51"/>
      <c r="E80" s="97"/>
      <c r="F80" s="56"/>
      <c r="G80" s="88"/>
      <c r="H80" s="56"/>
      <c r="I80" s="56">
        <f>I81+I87+I91+I93+I95</f>
        <v>2000</v>
      </c>
      <c r="J80" s="56">
        <f>J81+J87+J91+J93+J95</f>
        <v>9854.17</v>
      </c>
      <c r="K80" s="153">
        <f t="shared" si="3"/>
        <v>492.7085</v>
      </c>
    </row>
    <row r="81" spans="2:11" ht="34.5" customHeight="1" hidden="1">
      <c r="B81" s="52" t="s">
        <v>78</v>
      </c>
      <c r="C81" s="98" t="s">
        <v>79</v>
      </c>
      <c r="D81" s="51"/>
      <c r="E81" s="97"/>
      <c r="F81" s="56"/>
      <c r="G81" s="88"/>
      <c r="H81" s="56"/>
      <c r="I81" s="99"/>
      <c r="J81" s="100">
        <f>J82</f>
        <v>0</v>
      </c>
      <c r="K81" s="153" t="e">
        <f t="shared" si="3"/>
        <v>#DIV/0!</v>
      </c>
    </row>
    <row r="82" spans="2:11" ht="34.5" customHeight="1" hidden="1">
      <c r="B82" s="52" t="s">
        <v>80</v>
      </c>
      <c r="C82" s="53" t="s">
        <v>81</v>
      </c>
      <c r="D82" s="51"/>
      <c r="E82" s="97"/>
      <c r="F82" s="56"/>
      <c r="G82" s="88"/>
      <c r="H82" s="56"/>
      <c r="I82" s="99"/>
      <c r="J82" s="100"/>
      <c r="K82" s="153" t="e">
        <f t="shared" si="3"/>
        <v>#DIV/0!</v>
      </c>
    </row>
    <row r="83" spans="2:11" ht="40.5" customHeight="1" hidden="1">
      <c r="B83" s="59" t="s">
        <v>82</v>
      </c>
      <c r="C83" s="53" t="s">
        <v>84</v>
      </c>
      <c r="D83" s="54"/>
      <c r="E83" s="101"/>
      <c r="F83" s="99"/>
      <c r="G83" s="102"/>
      <c r="H83" s="99"/>
      <c r="I83" s="99"/>
      <c r="J83" s="100">
        <f>J84</f>
        <v>0</v>
      </c>
      <c r="K83" s="153" t="e">
        <f t="shared" si="3"/>
        <v>#DIV/0!</v>
      </c>
    </row>
    <row r="84" spans="2:11" ht="40.5" customHeight="1" hidden="1">
      <c r="B84" s="59" t="s">
        <v>83</v>
      </c>
      <c r="C84" s="53" t="s">
        <v>85</v>
      </c>
      <c r="D84" s="54"/>
      <c r="E84" s="101"/>
      <c r="F84" s="99"/>
      <c r="G84" s="102"/>
      <c r="H84" s="99"/>
      <c r="I84" s="99"/>
      <c r="J84" s="100"/>
      <c r="K84" s="153" t="e">
        <f t="shared" si="3"/>
        <v>#DIV/0!</v>
      </c>
    </row>
    <row r="85" spans="2:11" ht="40.5" customHeight="1" hidden="1">
      <c r="B85" s="52" t="s">
        <v>86</v>
      </c>
      <c r="C85" s="53" t="s">
        <v>88</v>
      </c>
      <c r="D85" s="54"/>
      <c r="E85" s="101"/>
      <c r="F85" s="99"/>
      <c r="G85" s="102"/>
      <c r="H85" s="99"/>
      <c r="I85" s="99"/>
      <c r="J85" s="100">
        <f>J86</f>
        <v>0</v>
      </c>
      <c r="K85" s="153" t="e">
        <f t="shared" si="3"/>
        <v>#DIV/0!</v>
      </c>
    </row>
    <row r="86" spans="2:11" ht="40.5" customHeight="1" hidden="1">
      <c r="B86" s="52" t="s">
        <v>87</v>
      </c>
      <c r="C86" s="53" t="s">
        <v>89</v>
      </c>
      <c r="D86" s="54"/>
      <c r="E86" s="101"/>
      <c r="F86" s="99"/>
      <c r="G86" s="102"/>
      <c r="H86" s="99"/>
      <c r="I86" s="99"/>
      <c r="J86" s="100"/>
      <c r="K86" s="153" t="e">
        <f t="shared" si="3"/>
        <v>#DIV/0!</v>
      </c>
    </row>
    <row r="87" spans="2:11" ht="69.75" customHeight="1" hidden="1">
      <c r="B87" s="52" t="s">
        <v>90</v>
      </c>
      <c r="C87" s="53" t="s">
        <v>97</v>
      </c>
      <c r="D87" s="54"/>
      <c r="E87" s="101"/>
      <c r="F87" s="99"/>
      <c r="G87" s="102"/>
      <c r="H87" s="99"/>
      <c r="I87" s="99"/>
      <c r="J87" s="100">
        <f>J88+J89</f>
        <v>0</v>
      </c>
      <c r="K87" s="153" t="e">
        <f t="shared" si="3"/>
        <v>#DIV/0!</v>
      </c>
    </row>
    <row r="88" spans="2:11" ht="40.5" customHeight="1" hidden="1">
      <c r="B88" s="52"/>
      <c r="C88" s="53"/>
      <c r="D88" s="54"/>
      <c r="E88" s="101"/>
      <c r="F88" s="99"/>
      <c r="G88" s="102"/>
      <c r="H88" s="99"/>
      <c r="I88" s="99"/>
      <c r="J88" s="100"/>
      <c r="K88" s="153" t="e">
        <f t="shared" si="3"/>
        <v>#DIV/0!</v>
      </c>
    </row>
    <row r="89" spans="2:11" ht="40.5" customHeight="1" hidden="1">
      <c r="B89" s="52"/>
      <c r="C89" s="53"/>
      <c r="D89" s="54"/>
      <c r="E89" s="101"/>
      <c r="F89" s="99"/>
      <c r="G89" s="102"/>
      <c r="H89" s="99"/>
      <c r="I89" s="99"/>
      <c r="J89" s="100"/>
      <c r="K89" s="153" t="e">
        <f t="shared" si="3"/>
        <v>#DIV/0!</v>
      </c>
    </row>
    <row r="90" spans="2:11" ht="40.5" customHeight="1" hidden="1">
      <c r="B90" s="59"/>
      <c r="C90" s="53"/>
      <c r="D90" s="54"/>
      <c r="E90" s="101"/>
      <c r="F90" s="99"/>
      <c r="G90" s="102"/>
      <c r="H90" s="99"/>
      <c r="I90" s="99"/>
      <c r="J90" s="100"/>
      <c r="K90" s="153" t="e">
        <f t="shared" si="3"/>
        <v>#DIV/0!</v>
      </c>
    </row>
    <row r="91" spans="2:11" ht="32.25" customHeight="1">
      <c r="B91" s="52" t="s">
        <v>373</v>
      </c>
      <c r="C91" s="53" t="s">
        <v>181</v>
      </c>
      <c r="D91" s="54"/>
      <c r="E91" s="101"/>
      <c r="F91" s="99"/>
      <c r="G91" s="102"/>
      <c r="H91" s="99"/>
      <c r="I91" s="99">
        <f>I92</f>
        <v>2000</v>
      </c>
      <c r="J91" s="99">
        <f>J92</f>
        <v>0</v>
      </c>
      <c r="K91" s="153">
        <f t="shared" si="3"/>
        <v>0</v>
      </c>
    </row>
    <row r="92" spans="2:11" ht="29.25" customHeight="1">
      <c r="B92" s="59" t="s">
        <v>372</v>
      </c>
      <c r="C92" s="53" t="s">
        <v>182</v>
      </c>
      <c r="D92" s="54"/>
      <c r="E92" s="101"/>
      <c r="F92" s="99"/>
      <c r="G92" s="102"/>
      <c r="H92" s="99"/>
      <c r="I92" s="99">
        <v>2000</v>
      </c>
      <c r="J92" s="100"/>
      <c r="K92" s="153">
        <f t="shared" si="3"/>
        <v>0</v>
      </c>
    </row>
    <row r="93" spans="2:11" ht="40.5" customHeight="1" hidden="1">
      <c r="B93" s="103" t="s">
        <v>91</v>
      </c>
      <c r="C93" s="104" t="s">
        <v>92</v>
      </c>
      <c r="D93" s="54"/>
      <c r="E93" s="101"/>
      <c r="F93" s="99"/>
      <c r="G93" s="102"/>
      <c r="H93" s="99"/>
      <c r="I93" s="99"/>
      <c r="J93" s="100">
        <f>J94</f>
        <v>0</v>
      </c>
      <c r="K93" s="153" t="e">
        <f t="shared" si="3"/>
        <v>#DIV/0!</v>
      </c>
    </row>
    <row r="94" spans="2:11" ht="40.5" customHeight="1" hidden="1">
      <c r="B94" s="103" t="s">
        <v>94</v>
      </c>
      <c r="C94" s="104" t="s">
        <v>93</v>
      </c>
      <c r="D94" s="54"/>
      <c r="E94" s="101"/>
      <c r="F94" s="99"/>
      <c r="G94" s="102"/>
      <c r="H94" s="99"/>
      <c r="I94" s="99"/>
      <c r="J94" s="100"/>
      <c r="K94" s="153" t="e">
        <f t="shared" si="3"/>
        <v>#DIV/0!</v>
      </c>
    </row>
    <row r="95" spans="2:11" ht="40.5" customHeight="1">
      <c r="B95" s="103" t="s">
        <v>460</v>
      </c>
      <c r="C95" s="506" t="s">
        <v>461</v>
      </c>
      <c r="D95" s="54"/>
      <c r="E95" s="101"/>
      <c r="F95" s="99"/>
      <c r="G95" s="102"/>
      <c r="H95" s="99"/>
      <c r="I95" s="99"/>
      <c r="J95" s="100">
        <v>9854.17</v>
      </c>
      <c r="K95" s="153"/>
    </row>
    <row r="96" spans="2:11" ht="18.75" hidden="1">
      <c r="B96" s="50" t="s">
        <v>44</v>
      </c>
      <c r="C96" s="57" t="s">
        <v>45</v>
      </c>
      <c r="D96" s="58">
        <f aca="true" t="shared" si="4" ref="D96:I96">D98</f>
        <v>100</v>
      </c>
      <c r="E96" s="58">
        <f t="shared" si="4"/>
        <v>0</v>
      </c>
      <c r="F96" s="58">
        <f t="shared" si="4"/>
        <v>0</v>
      </c>
      <c r="G96" s="58">
        <f t="shared" si="4"/>
        <v>4087</v>
      </c>
      <c r="H96" s="58">
        <f t="shared" si="4"/>
        <v>4086.9999999999995</v>
      </c>
      <c r="I96" s="58">
        <f t="shared" si="4"/>
        <v>0</v>
      </c>
      <c r="J96" s="90">
        <f>J98+J97+J99</f>
        <v>0</v>
      </c>
      <c r="K96" s="153" t="e">
        <f t="shared" si="3"/>
        <v>#DIV/0!</v>
      </c>
    </row>
    <row r="97" spans="2:11" ht="18.75" hidden="1">
      <c r="B97" s="59" t="s">
        <v>67</v>
      </c>
      <c r="C97" s="156" t="s">
        <v>68</v>
      </c>
      <c r="D97" s="60"/>
      <c r="E97" s="61"/>
      <c r="F97" s="60"/>
      <c r="G97" s="60"/>
      <c r="H97" s="62"/>
      <c r="I97" s="60"/>
      <c r="J97" s="439"/>
      <c r="K97" s="153"/>
    </row>
    <row r="98" spans="2:11" ht="18.75" hidden="1">
      <c r="B98" s="59" t="s">
        <v>46</v>
      </c>
      <c r="C98" s="63" t="s">
        <v>47</v>
      </c>
      <c r="D98" s="64">
        <v>100</v>
      </c>
      <c r="E98" s="65"/>
      <c r="F98" s="56">
        <f>E98/D98*100</f>
        <v>0</v>
      </c>
      <c r="G98" s="39">
        <v>4087</v>
      </c>
      <c r="H98" s="66">
        <f>G98/D98*100</f>
        <v>4086.9999999999995</v>
      </c>
      <c r="I98" s="19"/>
      <c r="J98" s="40"/>
      <c r="K98" s="153" t="e">
        <f t="shared" si="3"/>
        <v>#DIV/0!</v>
      </c>
    </row>
    <row r="99" spans="2:11" ht="18.75" hidden="1">
      <c r="B99" s="92" t="s">
        <v>70</v>
      </c>
      <c r="C99" s="63" t="s">
        <v>68</v>
      </c>
      <c r="D99" s="82"/>
      <c r="E99" s="91"/>
      <c r="F99" s="23"/>
      <c r="G99" s="26"/>
      <c r="H99" s="25"/>
      <c r="I99" s="24"/>
      <c r="J99" s="27"/>
      <c r="K99" s="7"/>
    </row>
    <row r="100" spans="2:11" ht="18.75">
      <c r="B100" s="67" t="s">
        <v>48</v>
      </c>
      <c r="C100" s="68" t="s">
        <v>49</v>
      </c>
      <c r="D100" s="30" t="e">
        <f>D101</f>
        <v>#REF!</v>
      </c>
      <c r="E100" s="30" t="e">
        <f>E101</f>
        <v>#REF!</v>
      </c>
      <c r="F100" s="30" t="e">
        <f>F101</f>
        <v>#REF!</v>
      </c>
      <c r="G100" s="30" t="e">
        <f>G101</f>
        <v>#REF!</v>
      </c>
      <c r="H100" s="30" t="e">
        <f>H101</f>
        <v>#REF!</v>
      </c>
      <c r="I100" s="86">
        <f>I101+I120</f>
        <v>334599400</v>
      </c>
      <c r="J100" s="86">
        <f>J101+J120</f>
        <v>159531763.71999997</v>
      </c>
      <c r="K100" s="7">
        <f>J100/I100*100</f>
        <v>47.678436877053564</v>
      </c>
    </row>
    <row r="101" spans="2:11" ht="18.75">
      <c r="B101" s="59" t="s">
        <v>50</v>
      </c>
      <c r="C101" s="69" t="s">
        <v>51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7">
        <f>I102+I103+I104+I105+I106+I110+I111</f>
        <v>334599400</v>
      </c>
      <c r="J101" s="157">
        <f>J102+J103+J104+J105+J106+J110+J111</f>
        <v>158948763.71999997</v>
      </c>
      <c r="K101" s="153">
        <f>J101/I101*100</f>
        <v>47.50419866861685</v>
      </c>
    </row>
    <row r="102" spans="2:11" ht="27">
      <c r="B102" s="59" t="s">
        <v>374</v>
      </c>
      <c r="C102" s="323" t="s">
        <v>375</v>
      </c>
      <c r="D102" s="64">
        <v>2342</v>
      </c>
      <c r="E102" s="71">
        <v>1113</v>
      </c>
      <c r="F102" s="56">
        <f>E102/D102*100</f>
        <v>47.523484201537144</v>
      </c>
      <c r="G102" s="19">
        <v>1608910.5</v>
      </c>
      <c r="H102" s="66">
        <f>G102/D102*100</f>
        <v>68698.14261315115</v>
      </c>
      <c r="I102" s="40">
        <v>6541800</v>
      </c>
      <c r="J102" s="40">
        <v>4673190</v>
      </c>
      <c r="K102" s="153">
        <f aca="true" t="shared" si="5" ref="K102:K109">J102/I102*100</f>
        <v>71.43584334586811</v>
      </c>
    </row>
    <row r="103" spans="2:11" ht="27">
      <c r="B103" s="59" t="s">
        <v>444</v>
      </c>
      <c r="C103" s="493" t="s">
        <v>445</v>
      </c>
      <c r="D103" s="64"/>
      <c r="E103" s="72"/>
      <c r="F103" s="56"/>
      <c r="G103" s="19"/>
      <c r="H103" s="36"/>
      <c r="I103" s="40">
        <v>274743800</v>
      </c>
      <c r="J103" s="40">
        <v>145579416.07</v>
      </c>
      <c r="K103" s="153">
        <f t="shared" si="5"/>
        <v>52.98733440754623</v>
      </c>
    </row>
    <row r="104" spans="2:11" ht="27">
      <c r="B104" s="59" t="s">
        <v>376</v>
      </c>
      <c r="C104" s="323" t="s">
        <v>377</v>
      </c>
      <c r="D104" s="64"/>
      <c r="E104" s="72"/>
      <c r="F104" s="56"/>
      <c r="G104" s="19"/>
      <c r="H104" s="36"/>
      <c r="I104" s="40">
        <v>3166600</v>
      </c>
      <c r="J104" s="40"/>
      <c r="K104" s="153">
        <f t="shared" si="5"/>
        <v>0</v>
      </c>
    </row>
    <row r="105" spans="2:11" ht="39.75" hidden="1">
      <c r="B105" s="59" t="s">
        <v>336</v>
      </c>
      <c r="C105" s="323" t="s">
        <v>337</v>
      </c>
      <c r="D105" s="64"/>
      <c r="E105" s="72"/>
      <c r="F105" s="56"/>
      <c r="G105" s="19"/>
      <c r="H105" s="36"/>
      <c r="I105" s="40"/>
      <c r="J105" s="40"/>
      <c r="K105" s="153" t="e">
        <f t="shared" si="5"/>
        <v>#DIV/0!</v>
      </c>
    </row>
    <row r="106" spans="2:11" ht="18.75">
      <c r="B106" s="59" t="s">
        <v>338</v>
      </c>
      <c r="C106" s="323" t="s">
        <v>339</v>
      </c>
      <c r="D106" s="64"/>
      <c r="E106" s="72"/>
      <c r="F106" s="56"/>
      <c r="G106" s="19"/>
      <c r="H106" s="36"/>
      <c r="I106" s="40">
        <v>49663200</v>
      </c>
      <c r="J106" s="40">
        <v>8473540.26</v>
      </c>
      <c r="K106" s="153">
        <f t="shared" si="5"/>
        <v>17.06201022084763</v>
      </c>
    </row>
    <row r="107" spans="2:11" ht="39.75" hidden="1">
      <c r="B107" s="59" t="s">
        <v>190</v>
      </c>
      <c r="C107" s="158" t="s">
        <v>191</v>
      </c>
      <c r="D107" s="64"/>
      <c r="E107" s="72"/>
      <c r="F107" s="56"/>
      <c r="G107" s="19"/>
      <c r="H107" s="36"/>
      <c r="I107" s="40"/>
      <c r="J107" s="39"/>
      <c r="K107" s="153" t="e">
        <f t="shared" si="5"/>
        <v>#DIV/0!</v>
      </c>
    </row>
    <row r="108" spans="2:11" ht="27" hidden="1">
      <c r="B108" s="59" t="s">
        <v>98</v>
      </c>
      <c r="C108" s="93" t="s">
        <v>99</v>
      </c>
      <c r="D108" s="64"/>
      <c r="E108" s="72"/>
      <c r="F108" s="56"/>
      <c r="G108" s="19"/>
      <c r="H108" s="36"/>
      <c r="I108" s="39"/>
      <c r="J108" s="39"/>
      <c r="K108" s="153" t="e">
        <f t="shared" si="5"/>
        <v>#DIV/0!</v>
      </c>
    </row>
    <row r="109" spans="2:11" ht="27" customHeight="1" hidden="1">
      <c r="B109" s="59" t="s">
        <v>71</v>
      </c>
      <c r="C109" s="93" t="s">
        <v>72</v>
      </c>
      <c r="D109" s="64"/>
      <c r="E109" s="72"/>
      <c r="F109" s="56"/>
      <c r="G109" s="19"/>
      <c r="H109" s="36"/>
      <c r="I109" s="39">
        <v>0</v>
      </c>
      <c r="J109" s="39"/>
      <c r="K109" s="153" t="e">
        <f t="shared" si="5"/>
        <v>#DIV/0!</v>
      </c>
    </row>
    <row r="110" spans="2:11" ht="27" customHeight="1">
      <c r="B110" s="59" t="s">
        <v>341</v>
      </c>
      <c r="C110" s="93" t="s">
        <v>95</v>
      </c>
      <c r="D110" s="64"/>
      <c r="E110" s="72"/>
      <c r="F110" s="56"/>
      <c r="G110" s="19"/>
      <c r="H110" s="36"/>
      <c r="I110" s="40">
        <v>49800</v>
      </c>
      <c r="J110" s="39">
        <v>24550</v>
      </c>
      <c r="K110" s="153">
        <f>J110/I110*100</f>
        <v>49.29718875502008</v>
      </c>
    </row>
    <row r="111" spans="2:11" ht="31.5" customHeight="1">
      <c r="B111" s="59" t="s">
        <v>340</v>
      </c>
      <c r="C111" s="323" t="s">
        <v>342</v>
      </c>
      <c r="D111" s="64"/>
      <c r="E111" s="72"/>
      <c r="F111" s="56"/>
      <c r="G111" s="19"/>
      <c r="H111" s="36"/>
      <c r="I111" s="40">
        <v>434200</v>
      </c>
      <c r="J111" s="39">
        <v>198067.39</v>
      </c>
      <c r="K111" s="153">
        <f>J111/I111*100</f>
        <v>45.61662597881161</v>
      </c>
    </row>
    <row r="112" spans="2:11" ht="53.25" customHeight="1" hidden="1">
      <c r="B112" s="59" t="s">
        <v>217</v>
      </c>
      <c r="C112" s="93" t="s">
        <v>236</v>
      </c>
      <c r="D112" s="153">
        <v>350</v>
      </c>
      <c r="E112" s="73"/>
      <c r="F112" s="56"/>
      <c r="G112" s="19"/>
      <c r="H112" s="36"/>
      <c r="I112" s="40"/>
      <c r="J112" s="39"/>
      <c r="K112" s="153"/>
    </row>
    <row r="113" spans="2:11" ht="14.25" customHeight="1" hidden="1">
      <c r="B113" s="59" t="s">
        <v>52</v>
      </c>
      <c r="C113" s="156" t="s">
        <v>53</v>
      </c>
      <c r="D113" s="153">
        <v>441</v>
      </c>
      <c r="E113" s="73"/>
      <c r="F113" s="56"/>
      <c r="G113" s="19"/>
      <c r="H113" s="36"/>
      <c r="I113" s="39"/>
      <c r="J113" s="9"/>
      <c r="K113" s="7" t="e">
        <f aca="true" t="shared" si="6" ref="K113:K121">J113/I113*100</f>
        <v>#DIV/0!</v>
      </c>
    </row>
    <row r="114" spans="2:11" ht="13.5" customHeight="1" hidden="1">
      <c r="B114" s="44" t="s">
        <v>54</v>
      </c>
      <c r="C114" s="94" t="s">
        <v>55</v>
      </c>
      <c r="D114" s="38">
        <f>D117+D118</f>
        <v>100</v>
      </c>
      <c r="E114" s="38">
        <f>E117+E118</f>
        <v>70.3</v>
      </c>
      <c r="F114" s="38">
        <f>F117+F118</f>
        <v>70.3</v>
      </c>
      <c r="G114" s="38">
        <f>G117+G118</f>
        <v>185910.91</v>
      </c>
      <c r="H114" s="38">
        <f>H117+H118</f>
        <v>185910.91</v>
      </c>
      <c r="I114" s="38"/>
      <c r="J114" s="9"/>
      <c r="K114" s="7" t="e">
        <f t="shared" si="6"/>
        <v>#DIV/0!</v>
      </c>
    </row>
    <row r="115" spans="2:11" ht="13.5" customHeight="1" hidden="1">
      <c r="B115" s="37" t="s">
        <v>56</v>
      </c>
      <c r="C115" s="31" t="s">
        <v>57</v>
      </c>
      <c r="D115" s="74"/>
      <c r="E115" s="75"/>
      <c r="F115" s="35"/>
      <c r="G115" s="76"/>
      <c r="H115" s="36">
        <v>0</v>
      </c>
      <c r="I115" s="42"/>
      <c r="J115" s="9"/>
      <c r="K115" s="7" t="e">
        <f t="shared" si="6"/>
        <v>#DIV/0!</v>
      </c>
    </row>
    <row r="116" spans="2:11" ht="18.75" hidden="1">
      <c r="B116" s="37"/>
      <c r="C116" s="31"/>
      <c r="D116" s="77"/>
      <c r="E116" s="78">
        <f>E117</f>
        <v>70.3</v>
      </c>
      <c r="F116" s="72">
        <f>F117</f>
        <v>70.3</v>
      </c>
      <c r="G116" s="22">
        <f>G117</f>
        <v>185910.91</v>
      </c>
      <c r="H116" s="21" t="e">
        <f>G116/D116*100</f>
        <v>#DIV/0!</v>
      </c>
      <c r="I116" s="20"/>
      <c r="J116" s="9"/>
      <c r="K116" s="7" t="e">
        <f t="shared" si="6"/>
        <v>#DIV/0!</v>
      </c>
    </row>
    <row r="117" spans="2:11" ht="24.75" customHeight="1" hidden="1">
      <c r="B117" s="37" t="s">
        <v>58</v>
      </c>
      <c r="C117" s="79" t="s">
        <v>59</v>
      </c>
      <c r="D117" s="77">
        <v>100</v>
      </c>
      <c r="E117" s="41">
        <v>70.3</v>
      </c>
      <c r="F117" s="23">
        <f>E117/D117*100</f>
        <v>70.3</v>
      </c>
      <c r="G117" s="49">
        <v>185910.91</v>
      </c>
      <c r="H117" s="21">
        <f>G117/D117*100</f>
        <v>185910.91</v>
      </c>
      <c r="I117" s="20">
        <v>25</v>
      </c>
      <c r="J117" s="9"/>
      <c r="K117" s="7">
        <f t="shared" si="6"/>
        <v>0</v>
      </c>
    </row>
    <row r="118" spans="2:11" ht="27" hidden="1">
      <c r="B118" s="37" t="s">
        <v>60</v>
      </c>
      <c r="C118" s="79" t="s">
        <v>61</v>
      </c>
      <c r="D118" s="77"/>
      <c r="E118" s="41"/>
      <c r="F118" s="80"/>
      <c r="G118" s="81"/>
      <c r="H118" s="32"/>
      <c r="I118" s="20"/>
      <c r="J118" s="9"/>
      <c r="K118" s="7" t="e">
        <f t="shared" si="6"/>
        <v>#DIV/0!</v>
      </c>
    </row>
    <row r="119" spans="2:11" ht="27" hidden="1">
      <c r="B119" s="37" t="s">
        <v>62</v>
      </c>
      <c r="C119" s="79" t="s">
        <v>63</v>
      </c>
      <c r="D119" s="82"/>
      <c r="E119" s="41"/>
      <c r="F119" s="80"/>
      <c r="G119" s="81"/>
      <c r="H119" s="32"/>
      <c r="I119" s="26"/>
      <c r="J119" s="9"/>
      <c r="K119" s="7" t="e">
        <f t="shared" si="6"/>
        <v>#DIV/0!</v>
      </c>
    </row>
    <row r="120" spans="2:11" ht="18.75">
      <c r="B120" s="37" t="s">
        <v>462</v>
      </c>
      <c r="C120" s="79" t="s">
        <v>463</v>
      </c>
      <c r="D120" s="82"/>
      <c r="E120" s="41"/>
      <c r="F120" s="80"/>
      <c r="G120" s="81"/>
      <c r="H120" s="32"/>
      <c r="I120" s="26"/>
      <c r="J120" s="39">
        <v>583000</v>
      </c>
      <c r="K120" s="7"/>
    </row>
    <row r="121" spans="2:11" ht="15.75">
      <c r="B121" s="83"/>
      <c r="C121" s="84" t="s">
        <v>64</v>
      </c>
      <c r="D121" s="85" t="e">
        <f>D10+D114+D100</f>
        <v>#REF!</v>
      </c>
      <c r="E121" s="85" t="e">
        <f>E10+E114+E100</f>
        <v>#REF!</v>
      </c>
      <c r="F121" s="85" t="e">
        <f>F10+F114+F100</f>
        <v>#REF!</v>
      </c>
      <c r="G121" s="85" t="e">
        <f>G10+G114+G100</f>
        <v>#REF!</v>
      </c>
      <c r="H121" s="85" t="e">
        <f>H10+H114+H100</f>
        <v>#REF!</v>
      </c>
      <c r="I121" s="87">
        <f>I10+I100</f>
        <v>348794790</v>
      </c>
      <c r="J121" s="87">
        <f>J10+J100</f>
        <v>164365254.13999996</v>
      </c>
      <c r="K121" s="7">
        <f t="shared" si="6"/>
        <v>47.12376986479642</v>
      </c>
    </row>
    <row r="122" spans="3:10" ht="12.75">
      <c r="C122" s="4"/>
      <c r="D122" s="5"/>
      <c r="E122" s="5"/>
      <c r="F122" s="5"/>
      <c r="G122" s="5"/>
      <c r="H122" s="5"/>
      <c r="I122" s="5"/>
      <c r="J122" s="9"/>
    </row>
    <row r="123" spans="3:10" ht="12.75">
      <c r="C123" s="4"/>
      <c r="D123" s="5"/>
      <c r="E123" s="5"/>
      <c r="F123" s="5"/>
      <c r="G123" s="5"/>
      <c r="H123" s="5"/>
      <c r="I123" s="6"/>
      <c r="J123" s="43"/>
    </row>
    <row r="124" ht="12.75">
      <c r="J124" s="43"/>
    </row>
    <row r="125" ht="12.75">
      <c r="J125" s="43"/>
    </row>
    <row r="126" ht="12.75">
      <c r="J126" s="9"/>
    </row>
    <row r="127" ht="12.75">
      <c r="J127" s="9"/>
    </row>
    <row r="128" spans="9:10" ht="12.75">
      <c r="I128" s="5"/>
      <c r="J128" s="9"/>
    </row>
    <row r="129" ht="12.75">
      <c r="J129" s="9"/>
    </row>
    <row r="130" ht="12.75">
      <c r="J130" s="9"/>
    </row>
    <row r="131" spans="3:10" ht="12.75">
      <c r="C131" s="5"/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  <row r="176" ht="12.75">
      <c r="J176" s="9"/>
    </row>
    <row r="177" ht="12.75">
      <c r="J177" s="9"/>
    </row>
    <row r="178" ht="12.75">
      <c r="J178" s="9"/>
    </row>
    <row r="179" ht="12.75">
      <c r="J179" s="9"/>
    </row>
    <row r="180" ht="12.75">
      <c r="J180" s="9"/>
    </row>
    <row r="181" ht="12.75">
      <c r="J181" s="9"/>
    </row>
    <row r="182" ht="12.75">
      <c r="J182" s="9"/>
    </row>
    <row r="183" ht="12.75">
      <c r="J183" s="9"/>
    </row>
    <row r="184" ht="12.75">
      <c r="J184" s="9"/>
    </row>
    <row r="185" ht="12.75">
      <c r="J185" s="9"/>
    </row>
    <row r="186" ht="12.75">
      <c r="J186" s="9"/>
    </row>
    <row r="187" ht="12.75"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</sheetData>
  <sheetProtection/>
  <mergeCells count="5">
    <mergeCell ref="B7:D8"/>
    <mergeCell ref="C1:J1"/>
    <mergeCell ref="C2:J2"/>
    <mergeCell ref="C3:J3"/>
    <mergeCell ref="C4:J4"/>
  </mergeCells>
  <printOptions/>
  <pageMargins left="0.4724409448818898" right="0.35433070866141736" top="0.2362204724409449" bottom="0.4330708661417323" header="0.3937007874015748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Normal="75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2.375" style="259" customWidth="1"/>
    <col min="2" max="2" width="12.00390625" style="264" customWidth="1"/>
    <col min="3" max="3" width="9.25390625" style="264" customWidth="1"/>
    <col min="4" max="4" width="16.25390625" style="259" customWidth="1"/>
    <col min="5" max="5" width="13.375" style="259" customWidth="1"/>
    <col min="6" max="6" width="7.75390625" style="259" customWidth="1"/>
    <col min="7" max="7" width="6.25390625" style="259" customWidth="1"/>
    <col min="8" max="9" width="15.25390625" style="259" customWidth="1"/>
    <col min="10" max="10" width="13.625" style="259" customWidth="1"/>
    <col min="11" max="16384" width="9.125" style="259" customWidth="1"/>
  </cols>
  <sheetData>
    <row r="1" spans="1:6" ht="15.75">
      <c r="A1" s="296"/>
      <c r="B1" s="296"/>
      <c r="C1" s="296"/>
      <c r="D1" s="516" t="s">
        <v>167</v>
      </c>
      <c r="E1" s="516"/>
      <c r="F1" s="516"/>
    </row>
    <row r="2" spans="1:6" ht="15.75">
      <c r="A2" s="296"/>
      <c r="B2" s="296"/>
      <c r="C2" s="296"/>
      <c r="D2" s="296"/>
      <c r="E2" s="516" t="s">
        <v>379</v>
      </c>
      <c r="F2" s="516"/>
    </row>
    <row r="3" spans="1:6" ht="15.75" customHeight="1">
      <c r="A3" s="297"/>
      <c r="B3" s="354" t="s">
        <v>491</v>
      </c>
      <c r="C3" s="354"/>
      <c r="D3" s="354"/>
      <c r="E3" s="354"/>
      <c r="F3" s="260"/>
    </row>
    <row r="4" spans="1:6" ht="15.75" customHeight="1">
      <c r="A4" s="296"/>
      <c r="B4" s="296"/>
      <c r="C4" s="296"/>
      <c r="D4" s="516" t="s">
        <v>501</v>
      </c>
      <c r="E4" s="516"/>
      <c r="F4" s="516"/>
    </row>
    <row r="5" spans="1:5" ht="21" customHeight="1">
      <c r="A5" s="261"/>
      <c r="B5" s="262"/>
      <c r="C5" s="258"/>
      <c r="D5" s="263"/>
      <c r="E5" s="263"/>
    </row>
    <row r="6" spans="3:5" ht="12.75">
      <c r="C6" s="263"/>
      <c r="D6" s="263"/>
      <c r="E6" s="263"/>
    </row>
    <row r="7" spans="1:6" ht="15.75">
      <c r="A7" s="520" t="s">
        <v>270</v>
      </c>
      <c r="B7" s="520"/>
      <c r="C7" s="520"/>
      <c r="D7" s="520"/>
      <c r="E7" s="265"/>
      <c r="F7" s="266"/>
    </row>
    <row r="8" spans="1:6" ht="15.75">
      <c r="A8" s="520" t="s">
        <v>271</v>
      </c>
      <c r="B8" s="520"/>
      <c r="C8" s="520"/>
      <c r="D8" s="520"/>
      <c r="E8" s="265"/>
      <c r="F8" s="266"/>
    </row>
    <row r="9" spans="1:6" ht="17.25" customHeight="1">
      <c r="A9" s="517" t="s">
        <v>494</v>
      </c>
      <c r="B9" s="517"/>
      <c r="C9" s="517"/>
      <c r="D9" s="517"/>
      <c r="E9" s="267"/>
      <c r="F9" s="268"/>
    </row>
    <row r="10" spans="1:6" ht="16.5" thickBot="1">
      <c r="A10" s="518" t="s">
        <v>272</v>
      </c>
      <c r="B10" s="518"/>
      <c r="C10" s="518"/>
      <c r="D10" s="518"/>
      <c r="E10" s="269"/>
      <c r="F10" s="270"/>
    </row>
    <row r="11" spans="1:9" ht="34.5" customHeight="1">
      <c r="A11" s="271" t="s">
        <v>2</v>
      </c>
      <c r="B11" s="272" t="s">
        <v>212</v>
      </c>
      <c r="C11" s="273" t="s">
        <v>108</v>
      </c>
      <c r="D11" s="274" t="s">
        <v>464</v>
      </c>
      <c r="E11" s="275" t="s">
        <v>495</v>
      </c>
      <c r="F11" s="275" t="s">
        <v>169</v>
      </c>
      <c r="G11" s="276"/>
      <c r="H11" s="277"/>
      <c r="I11" s="277"/>
    </row>
    <row r="12" spans="1:9" ht="18.75">
      <c r="A12" s="278" t="s">
        <v>118</v>
      </c>
      <c r="B12" s="279" t="s">
        <v>120</v>
      </c>
      <c r="C12" s="279"/>
      <c r="D12" s="280">
        <f>D13+D14+D15+D17+D18+D16</f>
        <v>12071.6</v>
      </c>
      <c r="E12" s="280">
        <f>E13+E14+E15+E17+E18</f>
        <v>6461.9</v>
      </c>
      <c r="F12" s="281">
        <f>E12/D12*100</f>
        <v>53.52977235826236</v>
      </c>
      <c r="G12" s="282"/>
      <c r="H12" s="283"/>
      <c r="I12" s="283"/>
    </row>
    <row r="13" spans="1:9" ht="31.5" customHeight="1">
      <c r="A13" s="432" t="s">
        <v>273</v>
      </c>
      <c r="B13" s="433" t="s">
        <v>120</v>
      </c>
      <c r="C13" s="433" t="s">
        <v>124</v>
      </c>
      <c r="D13" s="434">
        <v>2368.4</v>
      </c>
      <c r="E13" s="435">
        <v>1016.4</v>
      </c>
      <c r="F13" s="435">
        <f aca="true" t="shared" si="0" ref="F13:F40">E13/D13*100</f>
        <v>42.91504813376118</v>
      </c>
      <c r="G13" s="284"/>
      <c r="H13" s="284"/>
      <c r="I13" s="284"/>
    </row>
    <row r="14" spans="1:9" ht="45.75" customHeight="1">
      <c r="A14" s="432" t="s">
        <v>274</v>
      </c>
      <c r="B14" s="433" t="s">
        <v>120</v>
      </c>
      <c r="C14" s="433" t="s">
        <v>137</v>
      </c>
      <c r="D14" s="434">
        <v>8298.2</v>
      </c>
      <c r="E14" s="435">
        <v>4864.1</v>
      </c>
      <c r="F14" s="435">
        <f t="shared" si="0"/>
        <v>58.61632643223832</v>
      </c>
      <c r="G14" s="284"/>
      <c r="H14" s="284"/>
      <c r="I14" s="284"/>
    </row>
    <row r="15" spans="1:9" ht="47.25">
      <c r="A15" s="432" t="s">
        <v>275</v>
      </c>
      <c r="B15" s="433" t="s">
        <v>120</v>
      </c>
      <c r="C15" s="433" t="s">
        <v>158</v>
      </c>
      <c r="D15" s="434">
        <v>952.5</v>
      </c>
      <c r="E15" s="435">
        <v>581.4</v>
      </c>
      <c r="F15" s="435">
        <f t="shared" si="0"/>
        <v>61.03937007874015</v>
      </c>
      <c r="G15" s="284"/>
      <c r="H15" s="284"/>
      <c r="I15" s="284"/>
    </row>
    <row r="16" spans="1:9" ht="15.75">
      <c r="A16" s="432" t="s">
        <v>152</v>
      </c>
      <c r="B16" s="433" t="s">
        <v>120</v>
      </c>
      <c r="C16" s="433" t="s">
        <v>153</v>
      </c>
      <c r="D16" s="434">
        <v>220</v>
      </c>
      <c r="E16" s="281"/>
      <c r="F16" s="281"/>
      <c r="G16" s="284"/>
      <c r="H16" s="284"/>
      <c r="I16" s="284"/>
    </row>
    <row r="17" spans="1:9" s="277" customFormat="1" ht="15.75">
      <c r="A17" s="278" t="s">
        <v>276</v>
      </c>
      <c r="B17" s="279" t="s">
        <v>120</v>
      </c>
      <c r="C17" s="279" t="s">
        <v>159</v>
      </c>
      <c r="D17" s="280">
        <v>50</v>
      </c>
      <c r="E17" s="281"/>
      <c r="F17" s="281"/>
      <c r="G17" s="284"/>
      <c r="H17" s="284"/>
      <c r="I17" s="284"/>
    </row>
    <row r="18" spans="1:9" s="277" customFormat="1" ht="15.75">
      <c r="A18" s="278" t="s">
        <v>205</v>
      </c>
      <c r="B18" s="279" t="s">
        <v>120</v>
      </c>
      <c r="C18" s="279" t="s">
        <v>206</v>
      </c>
      <c r="D18" s="280">
        <v>182.5</v>
      </c>
      <c r="E18" s="281"/>
      <c r="F18" s="281">
        <f>E18/D18*100</f>
        <v>0</v>
      </c>
      <c r="G18" s="284"/>
      <c r="H18" s="284"/>
      <c r="I18" s="284"/>
    </row>
    <row r="19" spans="1:9" s="277" customFormat="1" ht="15.75">
      <c r="A19" s="278" t="s">
        <v>289</v>
      </c>
      <c r="B19" s="279" t="s">
        <v>124</v>
      </c>
      <c r="C19" s="279"/>
      <c r="D19" s="280">
        <f>D20</f>
        <v>434.2</v>
      </c>
      <c r="E19" s="280">
        <f>E20</f>
        <v>198.1</v>
      </c>
      <c r="F19" s="281">
        <f>E19/D19*100</f>
        <v>45.62413634269922</v>
      </c>
      <c r="G19" s="284"/>
      <c r="H19" s="284"/>
      <c r="I19" s="284"/>
    </row>
    <row r="20" spans="1:9" s="277" customFormat="1" ht="15.75" customHeight="1">
      <c r="A20" s="432" t="s">
        <v>290</v>
      </c>
      <c r="B20" s="433" t="s">
        <v>124</v>
      </c>
      <c r="C20" s="433" t="s">
        <v>128</v>
      </c>
      <c r="D20" s="434">
        <v>434.2</v>
      </c>
      <c r="E20" s="435">
        <v>198.1</v>
      </c>
      <c r="F20" s="281">
        <f>E20/D20*100</f>
        <v>45.62413634269922</v>
      </c>
      <c r="G20" s="284"/>
      <c r="H20" s="284"/>
      <c r="I20" s="284"/>
    </row>
    <row r="21" spans="1:9" s="277" customFormat="1" ht="32.25" customHeight="1">
      <c r="A21" s="278" t="s">
        <v>388</v>
      </c>
      <c r="B21" s="279" t="s">
        <v>128</v>
      </c>
      <c r="C21" s="279"/>
      <c r="D21" s="280">
        <f>D22</f>
        <v>50</v>
      </c>
      <c r="E21" s="280">
        <f>E22</f>
        <v>0</v>
      </c>
      <c r="F21" s="281">
        <v>0</v>
      </c>
      <c r="G21" s="284"/>
      <c r="H21" s="284"/>
      <c r="I21" s="284"/>
    </row>
    <row r="22" spans="1:9" s="277" customFormat="1" ht="15.75" customHeight="1">
      <c r="A22" s="432" t="s">
        <v>387</v>
      </c>
      <c r="B22" s="433" t="s">
        <v>128</v>
      </c>
      <c r="C22" s="433" t="s">
        <v>163</v>
      </c>
      <c r="D22" s="434">
        <v>50</v>
      </c>
      <c r="E22" s="437"/>
      <c r="F22" s="435">
        <v>0</v>
      </c>
      <c r="G22" s="284"/>
      <c r="H22" s="284"/>
      <c r="I22" s="284"/>
    </row>
    <row r="23" spans="1:9" s="277" customFormat="1" ht="18.75">
      <c r="A23" s="278" t="s">
        <v>277</v>
      </c>
      <c r="B23" s="279" t="s">
        <v>137</v>
      </c>
      <c r="C23" s="279"/>
      <c r="D23" s="280">
        <f>D24+D25+D26</f>
        <v>33784.799999999996</v>
      </c>
      <c r="E23" s="280">
        <f>E24+E25+E26</f>
        <v>895.5</v>
      </c>
      <c r="F23" s="281">
        <f t="shared" si="0"/>
        <v>2.6506002699438804</v>
      </c>
      <c r="G23" s="282"/>
      <c r="H23" s="283"/>
      <c r="I23" s="283"/>
    </row>
    <row r="24" spans="1:9" s="277" customFormat="1" ht="18.75">
      <c r="A24" s="432" t="s">
        <v>160</v>
      </c>
      <c r="B24" s="433" t="s">
        <v>137</v>
      </c>
      <c r="C24" s="433" t="s">
        <v>120</v>
      </c>
      <c r="D24" s="434">
        <v>49.1</v>
      </c>
      <c r="E24" s="435">
        <v>24.5</v>
      </c>
      <c r="F24" s="435">
        <f>E24/D24*100</f>
        <v>49.89816700610998</v>
      </c>
      <c r="G24" s="282"/>
      <c r="H24" s="283"/>
      <c r="I24" s="283"/>
    </row>
    <row r="25" spans="1:9" s="277" customFormat="1" ht="15.75" hidden="1">
      <c r="A25" s="432"/>
      <c r="B25" s="433" t="s">
        <v>137</v>
      </c>
      <c r="C25" s="433" t="s">
        <v>298</v>
      </c>
      <c r="D25" s="434"/>
      <c r="E25" s="435"/>
      <c r="F25" s="435"/>
      <c r="G25" s="284"/>
      <c r="H25" s="284"/>
      <c r="I25" s="284"/>
    </row>
    <row r="26" spans="1:9" s="277" customFormat="1" ht="15.75">
      <c r="A26" s="432" t="s">
        <v>278</v>
      </c>
      <c r="B26" s="433" t="s">
        <v>137</v>
      </c>
      <c r="C26" s="433" t="s">
        <v>163</v>
      </c>
      <c r="D26" s="434">
        <v>33735.7</v>
      </c>
      <c r="E26" s="435">
        <v>871</v>
      </c>
      <c r="F26" s="435">
        <f t="shared" si="0"/>
        <v>2.581834673654319</v>
      </c>
      <c r="G26" s="284"/>
      <c r="H26" s="284"/>
      <c r="I26" s="284"/>
    </row>
    <row r="27" spans="1:9" ht="18.75">
      <c r="A27" s="278" t="s">
        <v>279</v>
      </c>
      <c r="B27" s="279" t="s">
        <v>161</v>
      </c>
      <c r="C27" s="279"/>
      <c r="D27" s="280">
        <f>D29+D30+D28</f>
        <v>280694.8</v>
      </c>
      <c r="E27" s="280">
        <f>E29+E30+E28</f>
        <v>146242.59999999998</v>
      </c>
      <c r="F27" s="281">
        <f t="shared" si="0"/>
        <v>52.100217032876984</v>
      </c>
      <c r="G27" s="282"/>
      <c r="H27" s="283"/>
      <c r="I27" s="283"/>
    </row>
    <row r="28" spans="1:9" ht="18.75" hidden="1">
      <c r="A28" s="432" t="s">
        <v>351</v>
      </c>
      <c r="B28" s="433" t="s">
        <v>161</v>
      </c>
      <c r="C28" s="433" t="s">
        <v>120</v>
      </c>
      <c r="D28" s="434"/>
      <c r="E28" s="434"/>
      <c r="F28" s="435"/>
      <c r="G28" s="282"/>
      <c r="H28" s="283"/>
      <c r="I28" s="283"/>
    </row>
    <row r="29" spans="1:9" ht="15.75">
      <c r="A29" s="432" t="s">
        <v>165</v>
      </c>
      <c r="B29" s="433" t="s">
        <v>161</v>
      </c>
      <c r="C29" s="433" t="s">
        <v>124</v>
      </c>
      <c r="D29" s="434">
        <v>275500.8</v>
      </c>
      <c r="E29" s="435">
        <v>145912.3</v>
      </c>
      <c r="F29" s="435">
        <f t="shared" si="0"/>
        <v>52.962568529746555</v>
      </c>
      <c r="G29" s="284"/>
      <c r="H29" s="284"/>
      <c r="I29" s="284"/>
    </row>
    <row r="30" spans="1:9" ht="15.75">
      <c r="A30" s="432" t="s">
        <v>299</v>
      </c>
      <c r="B30" s="433" t="s">
        <v>161</v>
      </c>
      <c r="C30" s="433" t="s">
        <v>128</v>
      </c>
      <c r="D30" s="434">
        <v>5194</v>
      </c>
      <c r="E30" s="437">
        <v>330.3</v>
      </c>
      <c r="F30" s="435">
        <f t="shared" si="0"/>
        <v>6.359260685406238</v>
      </c>
      <c r="G30" s="284"/>
      <c r="H30" s="284"/>
      <c r="I30" s="284"/>
    </row>
    <row r="31" spans="1:9" ht="18.75">
      <c r="A31" s="286" t="s">
        <v>280</v>
      </c>
      <c r="B31" s="279" t="s">
        <v>166</v>
      </c>
      <c r="C31" s="279"/>
      <c r="D31" s="280">
        <f>D32</f>
        <v>22259</v>
      </c>
      <c r="E31" s="280">
        <f>E32</f>
        <v>10607</v>
      </c>
      <c r="F31" s="281">
        <f t="shared" si="0"/>
        <v>47.65263488925828</v>
      </c>
      <c r="G31" s="282"/>
      <c r="H31" s="283"/>
      <c r="I31" s="283"/>
    </row>
    <row r="32" spans="1:9" s="277" customFormat="1" ht="15.75">
      <c r="A32" s="432" t="s">
        <v>281</v>
      </c>
      <c r="B32" s="433" t="s">
        <v>166</v>
      </c>
      <c r="C32" s="433" t="s">
        <v>120</v>
      </c>
      <c r="D32" s="434">
        <v>22259</v>
      </c>
      <c r="E32" s="435">
        <v>10607</v>
      </c>
      <c r="F32" s="435">
        <f t="shared" si="0"/>
        <v>47.65263488925828</v>
      </c>
      <c r="G32" s="284"/>
      <c r="H32" s="284"/>
      <c r="I32" s="284"/>
    </row>
    <row r="33" spans="1:9" ht="18.75">
      <c r="A33" s="278" t="s">
        <v>282</v>
      </c>
      <c r="B33" s="279" t="s">
        <v>164</v>
      </c>
      <c r="C33" s="279"/>
      <c r="D33" s="280">
        <f>D34</f>
        <v>708.2</v>
      </c>
      <c r="E33" s="280">
        <f>E34</f>
        <v>304.8</v>
      </c>
      <c r="F33" s="281">
        <f t="shared" si="0"/>
        <v>43.03868963569613</v>
      </c>
      <c r="G33" s="282"/>
      <c r="H33" s="283"/>
      <c r="I33" s="283"/>
    </row>
    <row r="34" spans="1:9" ht="15.75">
      <c r="A34" s="432" t="s">
        <v>283</v>
      </c>
      <c r="B34" s="433">
        <v>10</v>
      </c>
      <c r="C34" s="433" t="s">
        <v>120</v>
      </c>
      <c r="D34" s="434">
        <v>708.2</v>
      </c>
      <c r="E34" s="435">
        <v>304.8</v>
      </c>
      <c r="F34" s="435">
        <f t="shared" si="0"/>
        <v>43.03868963569613</v>
      </c>
      <c r="G34" s="284"/>
      <c r="H34" s="284"/>
      <c r="I34" s="284"/>
    </row>
    <row r="35" spans="1:9" s="277" customFormat="1" ht="15.75">
      <c r="A35" s="285" t="s">
        <v>284</v>
      </c>
      <c r="B35" s="279" t="s">
        <v>159</v>
      </c>
      <c r="C35" s="279"/>
      <c r="D35" s="280">
        <f>D36</f>
        <v>55.1</v>
      </c>
      <c r="E35" s="280">
        <f>E36</f>
        <v>55.1</v>
      </c>
      <c r="F35" s="281">
        <f t="shared" si="0"/>
        <v>100</v>
      </c>
      <c r="G35" s="287"/>
      <c r="H35" s="288"/>
      <c r="I35" s="288"/>
    </row>
    <row r="36" spans="1:9" s="277" customFormat="1" ht="19.5" customHeight="1">
      <c r="A36" s="438" t="s">
        <v>285</v>
      </c>
      <c r="B36" s="433" t="s">
        <v>159</v>
      </c>
      <c r="C36" s="433" t="s">
        <v>161</v>
      </c>
      <c r="D36" s="434">
        <v>55.1</v>
      </c>
      <c r="E36" s="435">
        <v>55.1</v>
      </c>
      <c r="F36" s="435">
        <f t="shared" si="0"/>
        <v>100</v>
      </c>
      <c r="G36" s="284"/>
      <c r="H36" s="284"/>
      <c r="I36" s="284"/>
    </row>
    <row r="37" spans="1:9" s="277" customFormat="1" ht="19.5" customHeight="1">
      <c r="A37" s="489" t="s">
        <v>437</v>
      </c>
      <c r="B37" s="279" t="s">
        <v>206</v>
      </c>
      <c r="C37" s="279" t="s">
        <v>120</v>
      </c>
      <c r="D37" s="280">
        <v>1</v>
      </c>
      <c r="E37" s="490"/>
      <c r="F37" s="281"/>
      <c r="G37" s="284"/>
      <c r="H37" s="284"/>
      <c r="I37" s="284"/>
    </row>
    <row r="38" spans="1:9" s="277" customFormat="1" ht="19.5" customHeight="1">
      <c r="A38" s="285" t="s">
        <v>286</v>
      </c>
      <c r="B38" s="279" t="s">
        <v>209</v>
      </c>
      <c r="C38" s="279"/>
      <c r="D38" s="280">
        <f>D39</f>
        <v>93.4</v>
      </c>
      <c r="E38" s="280">
        <f>E39</f>
        <v>0</v>
      </c>
      <c r="F38" s="435">
        <f t="shared" si="0"/>
        <v>0</v>
      </c>
      <c r="G38" s="284"/>
      <c r="H38" s="284"/>
      <c r="I38" s="284"/>
    </row>
    <row r="39" spans="1:9" s="277" customFormat="1" ht="19.5" customHeight="1">
      <c r="A39" s="438" t="s">
        <v>287</v>
      </c>
      <c r="B39" s="433" t="s">
        <v>209</v>
      </c>
      <c r="C39" s="433" t="s">
        <v>128</v>
      </c>
      <c r="D39" s="434">
        <v>93.4</v>
      </c>
      <c r="E39" s="437"/>
      <c r="F39" s="435">
        <f t="shared" si="0"/>
        <v>0</v>
      </c>
      <c r="G39" s="284"/>
      <c r="H39" s="284"/>
      <c r="I39" s="284"/>
    </row>
    <row r="40" spans="1:11" ht="18.75">
      <c r="A40" s="278" t="s">
        <v>288</v>
      </c>
      <c r="B40" s="436"/>
      <c r="C40" s="436"/>
      <c r="D40" s="280">
        <f>D12+D19+D21+D23+D27+D31+D33+D35+D38+D37</f>
        <v>350152.1</v>
      </c>
      <c r="E40" s="280">
        <f>E12+E19+E21+E23+E27+E31+E33+E35+E38</f>
        <v>164764.99999999997</v>
      </c>
      <c r="F40" s="435">
        <f t="shared" si="0"/>
        <v>47.055265411802466</v>
      </c>
      <c r="G40" s="282"/>
      <c r="H40" s="283"/>
      <c r="I40" s="283"/>
      <c r="K40" s="289"/>
    </row>
    <row r="41" spans="4:9" ht="12.75">
      <c r="D41" s="290">
        <v>480484.4</v>
      </c>
      <c r="E41" s="291"/>
      <c r="G41" s="289"/>
      <c r="H41" s="289"/>
      <c r="I41" s="289"/>
    </row>
    <row r="42" spans="1:7" ht="12.75">
      <c r="A42" s="292"/>
      <c r="D42" s="293">
        <f>D40-D41</f>
        <v>-130332.30000000005</v>
      </c>
      <c r="E42" s="294"/>
      <c r="F42" s="289"/>
      <c r="G42" s="289"/>
    </row>
    <row r="43" spans="1:5" ht="15.75" customHeight="1">
      <c r="A43" s="295"/>
      <c r="B43" s="519"/>
      <c r="C43" s="519"/>
      <c r="D43" s="291"/>
      <c r="E43" s="291"/>
    </row>
    <row r="44" spans="4:5" ht="12.75">
      <c r="D44" s="291"/>
      <c r="E44" s="291"/>
    </row>
    <row r="45" spans="4:5" ht="12.75">
      <c r="D45" s="291"/>
      <c r="E45" s="291"/>
    </row>
    <row r="46" spans="4:5" ht="12.75">
      <c r="D46" s="291"/>
      <c r="E46" s="291"/>
    </row>
    <row r="47" spans="4:5" ht="12.75">
      <c r="D47" s="291"/>
      <c r="E47" s="291"/>
    </row>
    <row r="48" spans="4:5" ht="12.75">
      <c r="D48" s="291"/>
      <c r="E48" s="291"/>
    </row>
    <row r="49" spans="4:5" ht="12.75">
      <c r="D49" s="291"/>
      <c r="E49" s="291"/>
    </row>
    <row r="50" spans="4:5" ht="12.75">
      <c r="D50" s="291"/>
      <c r="E50" s="291"/>
    </row>
    <row r="51" spans="4:5" ht="12.75">
      <c r="D51" s="291"/>
      <c r="E51" s="291"/>
    </row>
    <row r="52" spans="4:5" ht="12.75">
      <c r="D52" s="291"/>
      <c r="E52" s="291"/>
    </row>
  </sheetData>
  <sheetProtection formatCells="0" formatColumns="0" formatRows="0" insertColumns="0" insertRows="0" insertHyperlinks="0" sort="0" autoFilter="0" pivotTables="0"/>
  <autoFilter ref="A11:C40"/>
  <mergeCells count="8">
    <mergeCell ref="E2:F2"/>
    <mergeCell ref="D1:F1"/>
    <mergeCell ref="D4:F4"/>
    <mergeCell ref="A9:D9"/>
    <mergeCell ref="A10:D10"/>
    <mergeCell ref="B43:C43"/>
    <mergeCell ref="A7:D7"/>
    <mergeCell ref="A8:D8"/>
  </mergeCells>
  <printOptions/>
  <pageMargins left="1.1811023622047245" right="0.15748031496062992" top="0.15748031496062992" bottom="0.15748031496062992" header="0.15748031496062992" footer="0.11811023622047245"/>
  <pageSetup fitToHeight="2" horizontalDpi="600" verticalDpi="600" orientation="portrait" paperSize="9" scale="6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1"/>
  <sheetViews>
    <sheetView zoomScalePageLayoutView="0" workbookViewId="0" topLeftCell="A1">
      <selection activeCell="AA16" sqref="AA16"/>
    </sheetView>
  </sheetViews>
  <sheetFormatPr defaultColWidth="9.00390625" defaultRowHeight="12.75"/>
  <cols>
    <col min="1" max="1" width="76.125" style="114" customWidth="1"/>
    <col min="2" max="2" width="8.625" style="114" customWidth="1"/>
    <col min="3" max="3" width="5.625" style="114" customWidth="1"/>
    <col min="4" max="4" width="5.75390625" style="114" customWidth="1"/>
    <col min="5" max="5" width="13.375" style="114" customWidth="1"/>
    <col min="6" max="6" width="4.25390625" style="114" customWidth="1"/>
    <col min="7" max="7" width="8.25390625" style="114" hidden="1" customWidth="1"/>
    <col min="8" max="8" width="18.375" style="114" hidden="1" customWidth="1"/>
    <col min="9" max="11" width="9.125" style="114" hidden="1" customWidth="1"/>
    <col min="12" max="12" width="11.875" style="114" hidden="1" customWidth="1"/>
    <col min="13" max="13" width="6.75390625" style="114" hidden="1" customWidth="1"/>
    <col min="14" max="14" width="13.875" style="114" hidden="1" customWidth="1"/>
    <col min="15" max="15" width="10.25390625" style="114" hidden="1" customWidth="1"/>
    <col min="16" max="16" width="18.125" style="114" customWidth="1"/>
    <col min="17" max="18" width="11.625" style="114" hidden="1" customWidth="1"/>
    <col min="19" max="19" width="9.125" style="114" hidden="1" customWidth="1"/>
    <col min="20" max="20" width="11.75390625" style="114" hidden="1" customWidth="1"/>
    <col min="21" max="21" width="9.125" style="114" hidden="1" customWidth="1"/>
    <col min="22" max="22" width="11.375" style="114" hidden="1" customWidth="1"/>
    <col min="23" max="23" width="10.625" style="114" hidden="1" customWidth="1"/>
    <col min="24" max="24" width="14.125" style="114" hidden="1" customWidth="1"/>
    <col min="25" max="25" width="1.12109375" style="114" hidden="1" customWidth="1"/>
    <col min="26" max="26" width="13.375" style="114" customWidth="1"/>
    <col min="27" max="27" width="14.875" style="114" customWidth="1"/>
    <col min="28" max="16384" width="9.125" style="114" customWidth="1"/>
  </cols>
  <sheetData>
    <row r="1" spans="1:27" ht="15.75">
      <c r="A1" s="352"/>
      <c r="B1" s="247"/>
      <c r="C1" s="352"/>
      <c r="D1" s="352"/>
      <c r="E1" s="545" t="s">
        <v>343</v>
      </c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</row>
    <row r="2" spans="1:27" ht="15.75">
      <c r="A2" s="352"/>
      <c r="B2" s="247"/>
      <c r="C2" s="352"/>
      <c r="D2" s="352"/>
      <c r="E2" s="545" t="s">
        <v>389</v>
      </c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</row>
    <row r="3" spans="1:27" ht="15.75" customHeight="1">
      <c r="A3" s="516" t="s">
        <v>496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</row>
    <row r="4" spans="1:27" ht="15.75" hidden="1">
      <c r="A4" s="353"/>
      <c r="B4" s="354"/>
      <c r="C4" s="354"/>
      <c r="D4" s="354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</row>
    <row r="5" spans="1:27" ht="15.75">
      <c r="A5" s="545" t="s">
        <v>502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</row>
    <row r="6" spans="1:27" ht="12.75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  <c r="Q6" s="357"/>
      <c r="R6" s="355"/>
      <c r="S6" s="355"/>
      <c r="T6" s="355"/>
      <c r="U6" s="355"/>
      <c r="V6" s="358"/>
      <c r="W6" s="355"/>
      <c r="X6" s="355"/>
      <c r="Y6" s="355"/>
      <c r="Z6" s="355"/>
      <c r="AA6" s="355"/>
    </row>
    <row r="7" spans="1:27" ht="35.25" customHeight="1">
      <c r="A7" s="548" t="s">
        <v>498</v>
      </c>
      <c r="B7" s="548"/>
      <c r="C7" s="548"/>
      <c r="D7" s="548"/>
      <c r="E7" s="548"/>
      <c r="F7" s="548"/>
      <c r="G7" s="548"/>
      <c r="H7" s="548"/>
      <c r="I7" s="159"/>
      <c r="J7" s="160" t="s">
        <v>183</v>
      </c>
      <c r="K7" s="160"/>
      <c r="L7" s="125"/>
      <c r="M7" s="125"/>
      <c r="N7" s="125"/>
      <c r="O7" s="125"/>
      <c r="P7" s="549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</row>
    <row r="8" spans="1:27" ht="51.75" customHeight="1">
      <c r="A8" s="548" t="s">
        <v>344</v>
      </c>
      <c r="B8" s="548"/>
      <c r="C8" s="548"/>
      <c r="D8" s="548"/>
      <c r="E8" s="548"/>
      <c r="F8" s="548"/>
      <c r="G8" s="548"/>
      <c r="H8" s="548"/>
      <c r="I8" s="161"/>
      <c r="J8" s="161"/>
      <c r="K8" s="161"/>
      <c r="L8" s="161"/>
      <c r="M8" s="161"/>
      <c r="N8" s="161"/>
      <c r="O8" s="161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</row>
    <row r="9" spans="1:25" ht="3.75" customHeight="1">
      <c r="A9" s="536"/>
      <c r="B9" s="537"/>
      <c r="C9" s="537"/>
      <c r="D9" s="537"/>
      <c r="E9" s="537"/>
      <c r="F9" s="537"/>
      <c r="G9" s="537"/>
      <c r="H9" s="537"/>
      <c r="I9" s="537"/>
      <c r="J9" s="538"/>
      <c r="K9" s="538"/>
      <c r="L9" s="538"/>
      <c r="M9" s="162"/>
      <c r="N9" s="115"/>
      <c r="O9" s="115"/>
      <c r="P9" s="246"/>
      <c r="X9" s="217">
        <f>X8-X12</f>
        <v>-18762236.26</v>
      </c>
      <c r="Y9" s="6">
        <f>Y8-Y12</f>
        <v>-18762236.26</v>
      </c>
    </row>
    <row r="10" spans="1:27" ht="12.75" customHeight="1">
      <c r="A10" s="539" t="s">
        <v>100</v>
      </c>
      <c r="B10" s="541" t="s">
        <v>101</v>
      </c>
      <c r="C10" s="542"/>
      <c r="D10" s="542"/>
      <c r="E10" s="542"/>
      <c r="F10" s="543"/>
      <c r="G10" s="163"/>
      <c r="H10" s="245" t="s">
        <v>102</v>
      </c>
      <c r="I10" s="244" t="s">
        <v>102</v>
      </c>
      <c r="J10" s="525" t="s">
        <v>103</v>
      </c>
      <c r="K10" s="525" t="s">
        <v>104</v>
      </c>
      <c r="L10" s="525" t="s">
        <v>104</v>
      </c>
      <c r="M10" s="525" t="s">
        <v>105</v>
      </c>
      <c r="N10" s="116" t="s">
        <v>106</v>
      </c>
      <c r="O10" s="116" t="s">
        <v>0</v>
      </c>
      <c r="P10" s="527" t="s">
        <v>464</v>
      </c>
      <c r="Q10" s="117" t="s">
        <v>106</v>
      </c>
      <c r="R10" s="117" t="s">
        <v>106</v>
      </c>
      <c r="S10" s="129" t="s">
        <v>0</v>
      </c>
      <c r="T10" s="529" t="s">
        <v>184</v>
      </c>
      <c r="U10" s="531" t="s">
        <v>169</v>
      </c>
      <c r="V10" s="533" t="s">
        <v>203</v>
      </c>
      <c r="W10" s="531" t="s">
        <v>169</v>
      </c>
      <c r="X10" s="521" t="s">
        <v>269</v>
      </c>
      <c r="Y10" s="522" t="s">
        <v>268</v>
      </c>
      <c r="Z10" s="523" t="s">
        <v>497</v>
      </c>
      <c r="AA10" s="521" t="s">
        <v>359</v>
      </c>
    </row>
    <row r="11" spans="1:27" ht="13.5" thickBot="1">
      <c r="A11" s="540"/>
      <c r="B11" s="216" t="s">
        <v>211</v>
      </c>
      <c r="C11" s="164" t="s">
        <v>107</v>
      </c>
      <c r="D11" s="164" t="s">
        <v>108</v>
      </c>
      <c r="E11" s="164" t="s">
        <v>109</v>
      </c>
      <c r="F11" s="164" t="s">
        <v>110</v>
      </c>
      <c r="G11" s="164" t="s">
        <v>111</v>
      </c>
      <c r="H11" s="165" t="s">
        <v>112</v>
      </c>
      <c r="I11" s="166" t="s">
        <v>113</v>
      </c>
      <c r="J11" s="544"/>
      <c r="K11" s="544"/>
      <c r="L11" s="544"/>
      <c r="M11" s="526"/>
      <c r="N11" s="118" t="s">
        <v>114</v>
      </c>
      <c r="O11" s="118" t="s">
        <v>115</v>
      </c>
      <c r="P11" s="528"/>
      <c r="Q11" s="119" t="s">
        <v>116</v>
      </c>
      <c r="R11" s="119" t="s">
        <v>116</v>
      </c>
      <c r="S11" s="130" t="s">
        <v>7</v>
      </c>
      <c r="T11" s="530"/>
      <c r="U11" s="532"/>
      <c r="V11" s="534"/>
      <c r="W11" s="535"/>
      <c r="X11" s="521"/>
      <c r="Y11" s="522"/>
      <c r="Z11" s="524"/>
      <c r="AA11" s="521"/>
    </row>
    <row r="12" spans="1:27" ht="13.5" thickBot="1">
      <c r="A12" s="167" t="s">
        <v>267</v>
      </c>
      <c r="B12" s="168"/>
      <c r="C12" s="168"/>
      <c r="D12" s="169"/>
      <c r="E12" s="168"/>
      <c r="F12" s="168"/>
      <c r="G12" s="168"/>
      <c r="H12" s="170" t="e">
        <f>H14+#REF!+#REF!+#REF!+#REF!+#REF!</f>
        <v>#REF!</v>
      </c>
      <c r="I12" s="170" t="e">
        <f>I14+#REF!+#REF!+#REF!+#REF!+#REF!</f>
        <v>#REF!</v>
      </c>
      <c r="J12" s="170" t="e">
        <f>J14+#REF!+#REF!+#REF!+#REF!+#REF!</f>
        <v>#REF!</v>
      </c>
      <c r="K12" s="170" t="e">
        <f>K14+#REF!+#REF!+#REF!+#REF!+#REF!</f>
        <v>#REF!</v>
      </c>
      <c r="L12" s="170" t="e">
        <f>L14+#REF!+#REF!+#REF!+#REF!+#REF!</f>
        <v>#REF!</v>
      </c>
      <c r="M12" s="170" t="e">
        <f>M14+#REF!+#REF!+#REF!+#REF!+#REF!</f>
        <v>#REF!</v>
      </c>
      <c r="N12" s="170" t="e">
        <f>N14+#REF!+#REF!+#REF!+#REF!+#REF!</f>
        <v>#REF!</v>
      </c>
      <c r="O12" s="170" t="e">
        <f>O14+#REF!+#REF!+#REF!+#REF!+#REF!</f>
        <v>#REF!</v>
      </c>
      <c r="P12" s="171">
        <f>P13+P112+P131+P62</f>
        <v>350152048.95</v>
      </c>
      <c r="Q12" s="171">
        <f aca="true" t="shared" si="0" ref="Q12:Z12">Q13+Q112+Q131+Q62</f>
        <v>18762236.26</v>
      </c>
      <c r="R12" s="171">
        <f t="shared" si="0"/>
        <v>18762236.26</v>
      </c>
      <c r="S12" s="171">
        <f t="shared" si="0"/>
        <v>18762236.26</v>
      </c>
      <c r="T12" s="171">
        <f t="shared" si="0"/>
        <v>18762236.26</v>
      </c>
      <c r="U12" s="171">
        <f t="shared" si="0"/>
        <v>18762236.26</v>
      </c>
      <c r="V12" s="171">
        <f t="shared" si="0"/>
        <v>18762236.26</v>
      </c>
      <c r="W12" s="171">
        <f t="shared" si="0"/>
        <v>18762236.26</v>
      </c>
      <c r="X12" s="171">
        <f t="shared" si="0"/>
        <v>18762236.26</v>
      </c>
      <c r="Y12" s="171">
        <f t="shared" si="0"/>
        <v>18762236.26</v>
      </c>
      <c r="Z12" s="171">
        <f t="shared" si="0"/>
        <v>164764771.10000002</v>
      </c>
      <c r="AA12" s="414">
        <f>Z12/P12*100</f>
        <v>47.055206900567825</v>
      </c>
    </row>
    <row r="13" spans="1:27" ht="12.75">
      <c r="A13" s="418" t="s">
        <v>117</v>
      </c>
      <c r="B13" s="199" t="s">
        <v>123</v>
      </c>
      <c r="C13" s="199"/>
      <c r="D13" s="200"/>
      <c r="E13" s="199"/>
      <c r="F13" s="199"/>
      <c r="G13" s="419"/>
      <c r="H13" s="420"/>
      <c r="I13" s="420"/>
      <c r="J13" s="420"/>
      <c r="K13" s="420"/>
      <c r="L13" s="420"/>
      <c r="M13" s="420"/>
      <c r="N13" s="420"/>
      <c r="O13" s="420"/>
      <c r="P13" s="421">
        <f>P14+P54+P65+P91+P124+P129+P127</f>
        <v>326890561.5</v>
      </c>
      <c r="Q13" s="421">
        <f aca="true" t="shared" si="1" ref="Q13:Z13">Q14+Q54+Q65+Q91+Q124+Q129</f>
        <v>16873126.66</v>
      </c>
      <c r="R13" s="421">
        <f t="shared" si="1"/>
        <v>16873126.66</v>
      </c>
      <c r="S13" s="421">
        <f t="shared" si="1"/>
        <v>16873126.66</v>
      </c>
      <c r="T13" s="421">
        <f t="shared" si="1"/>
        <v>16873126.66</v>
      </c>
      <c r="U13" s="421">
        <f t="shared" si="1"/>
        <v>16873126.66</v>
      </c>
      <c r="V13" s="421">
        <f t="shared" si="1"/>
        <v>16873126.66</v>
      </c>
      <c r="W13" s="421">
        <f t="shared" si="1"/>
        <v>16873126.66</v>
      </c>
      <c r="X13" s="421">
        <f t="shared" si="1"/>
        <v>16873126.66</v>
      </c>
      <c r="Y13" s="421">
        <f t="shared" si="1"/>
        <v>16873126.66</v>
      </c>
      <c r="Z13" s="421">
        <f t="shared" si="1"/>
        <v>153576507.01000005</v>
      </c>
      <c r="AA13" s="422">
        <f>Z13/P13*100</f>
        <v>46.98101600281293</v>
      </c>
    </row>
    <row r="14" spans="1:27" ht="15.75">
      <c r="A14" s="423"/>
      <c r="B14" s="176" t="s">
        <v>123</v>
      </c>
      <c r="C14" s="176" t="s">
        <v>120</v>
      </c>
      <c r="D14" s="177" t="s">
        <v>121</v>
      </c>
      <c r="E14" s="176"/>
      <c r="F14" s="176"/>
      <c r="G14" s="176"/>
      <c r="H14" s="178"/>
      <c r="I14" s="178"/>
      <c r="J14" s="178"/>
      <c r="K14" s="178"/>
      <c r="L14" s="178"/>
      <c r="M14" s="178"/>
      <c r="N14" s="178"/>
      <c r="O14" s="178"/>
      <c r="P14" s="189">
        <f>P15+P24+P40+P43+P46+P38</f>
        <v>11827305.750000002</v>
      </c>
      <c r="Q14" s="189">
        <f aca="true" t="shared" si="2" ref="Q14:Z14">Q15+Q24+Q40+Q43+Q46</f>
        <v>2404598.26</v>
      </c>
      <c r="R14" s="189">
        <f t="shared" si="2"/>
        <v>2404598.26</v>
      </c>
      <c r="S14" s="189">
        <f t="shared" si="2"/>
        <v>2404598.26</v>
      </c>
      <c r="T14" s="189">
        <f t="shared" si="2"/>
        <v>2404598.26</v>
      </c>
      <c r="U14" s="189">
        <f t="shared" si="2"/>
        <v>2404598.26</v>
      </c>
      <c r="V14" s="189">
        <f t="shared" si="2"/>
        <v>2404598.26</v>
      </c>
      <c r="W14" s="189">
        <f t="shared" si="2"/>
        <v>2404598.26</v>
      </c>
      <c r="X14" s="189">
        <f t="shared" si="2"/>
        <v>2404598.26</v>
      </c>
      <c r="Y14" s="189">
        <f t="shared" si="2"/>
        <v>2404598.26</v>
      </c>
      <c r="Z14" s="189">
        <f t="shared" si="2"/>
        <v>6185234.98</v>
      </c>
      <c r="AA14" s="203">
        <f>Z14/P14*100</f>
        <v>52.296229680204206</v>
      </c>
    </row>
    <row r="15" spans="1:27" ht="26.25" customHeight="1">
      <c r="A15" s="450" t="s">
        <v>273</v>
      </c>
      <c r="B15" s="241" t="s">
        <v>123</v>
      </c>
      <c r="C15" s="241" t="s">
        <v>120</v>
      </c>
      <c r="D15" s="298" t="s">
        <v>124</v>
      </c>
      <c r="E15" s="241" t="s">
        <v>381</v>
      </c>
      <c r="F15" s="241"/>
      <c r="G15" s="241" t="s">
        <v>119</v>
      </c>
      <c r="H15" s="359" t="e">
        <f>#REF!+H24</f>
        <v>#REF!</v>
      </c>
      <c r="I15" s="359" t="e">
        <f>#REF!+I24</f>
        <v>#REF!</v>
      </c>
      <c r="J15" s="359" t="e">
        <f>#REF!+J24</f>
        <v>#REF!</v>
      </c>
      <c r="K15" s="359" t="e">
        <f>#REF!+K24</f>
        <v>#REF!</v>
      </c>
      <c r="L15" s="359" t="e">
        <f>#REF!+L24</f>
        <v>#REF!</v>
      </c>
      <c r="M15" s="359" t="e">
        <f>#REF!+M24</f>
        <v>#REF!</v>
      </c>
      <c r="N15" s="359" t="e">
        <f>#REF!+N24</f>
        <v>#REF!</v>
      </c>
      <c r="O15" s="359" t="e">
        <f>#REF!+O24</f>
        <v>#REF!</v>
      </c>
      <c r="P15" s="360">
        <f>P16</f>
        <v>2368438.88</v>
      </c>
      <c r="Q15" s="360">
        <f aca="true" t="shared" si="3" ref="Q15:Z16">Q16</f>
        <v>0</v>
      </c>
      <c r="R15" s="360">
        <f t="shared" si="3"/>
        <v>0</v>
      </c>
      <c r="S15" s="360">
        <f t="shared" si="3"/>
        <v>0</v>
      </c>
      <c r="T15" s="360">
        <f t="shared" si="3"/>
        <v>0</v>
      </c>
      <c r="U15" s="360">
        <f t="shared" si="3"/>
        <v>0</v>
      </c>
      <c r="V15" s="360">
        <f t="shared" si="3"/>
        <v>0</v>
      </c>
      <c r="W15" s="360">
        <f t="shared" si="3"/>
        <v>0</v>
      </c>
      <c r="X15" s="360">
        <f t="shared" si="3"/>
        <v>0</v>
      </c>
      <c r="Y15" s="360">
        <f t="shared" si="3"/>
        <v>0</v>
      </c>
      <c r="Z15" s="360">
        <f t="shared" si="3"/>
        <v>1016407.67</v>
      </c>
      <c r="AA15" s="299">
        <f>Z15/P15*100</f>
        <v>42.91466748764064</v>
      </c>
    </row>
    <row r="16" spans="1:27" ht="31.5">
      <c r="A16" s="225" t="s">
        <v>241</v>
      </c>
      <c r="B16" s="204" t="s">
        <v>123</v>
      </c>
      <c r="C16" s="204" t="s">
        <v>120</v>
      </c>
      <c r="D16" s="243" t="s">
        <v>124</v>
      </c>
      <c r="E16" s="204" t="s">
        <v>381</v>
      </c>
      <c r="F16" s="204"/>
      <c r="G16" s="204" t="s">
        <v>125</v>
      </c>
      <c r="H16" s="242" t="e">
        <f>H17+#REF!</f>
        <v>#REF!</v>
      </c>
      <c r="I16" s="242" t="e">
        <f>I17+#REF!</f>
        <v>#REF!</v>
      </c>
      <c r="J16" s="242" t="e">
        <f>J17+#REF!</f>
        <v>#REF!</v>
      </c>
      <c r="K16" s="242" t="e">
        <f>K17+#REF!</f>
        <v>#REF!</v>
      </c>
      <c r="L16" s="242" t="e">
        <f>L17+#REF!</f>
        <v>#REF!</v>
      </c>
      <c r="M16" s="242" t="e">
        <f>M17+#REF!</f>
        <v>#REF!</v>
      </c>
      <c r="N16" s="242" t="e">
        <f>N17+#REF!</f>
        <v>#REF!</v>
      </c>
      <c r="O16" s="242" t="e">
        <f>O17+#REF!</f>
        <v>#REF!</v>
      </c>
      <c r="P16" s="466">
        <f>P17</f>
        <v>2368438.88</v>
      </c>
      <c r="Q16" s="466">
        <f t="shared" si="3"/>
        <v>0</v>
      </c>
      <c r="R16" s="466">
        <f t="shared" si="3"/>
        <v>0</v>
      </c>
      <c r="S16" s="466">
        <f t="shared" si="3"/>
        <v>0</v>
      </c>
      <c r="T16" s="466">
        <f t="shared" si="3"/>
        <v>0</v>
      </c>
      <c r="U16" s="466">
        <f t="shared" si="3"/>
        <v>0</v>
      </c>
      <c r="V16" s="466">
        <f t="shared" si="3"/>
        <v>0</v>
      </c>
      <c r="W16" s="466">
        <f t="shared" si="3"/>
        <v>0</v>
      </c>
      <c r="X16" s="466">
        <f t="shared" si="3"/>
        <v>0</v>
      </c>
      <c r="Y16" s="466">
        <f t="shared" si="3"/>
        <v>0</v>
      </c>
      <c r="Z16" s="466">
        <f t="shared" si="3"/>
        <v>1016407.67</v>
      </c>
      <c r="AA16" s="415">
        <f>Z16/P16*100</f>
        <v>42.91466748764064</v>
      </c>
    </row>
    <row r="17" spans="1:27" ht="49.5" customHeight="1">
      <c r="A17" s="224" t="s">
        <v>240</v>
      </c>
      <c r="B17" s="204" t="s">
        <v>123</v>
      </c>
      <c r="C17" s="204" t="s">
        <v>120</v>
      </c>
      <c r="D17" s="243" t="s">
        <v>124</v>
      </c>
      <c r="E17" s="204" t="s">
        <v>381</v>
      </c>
      <c r="F17" s="204" t="s">
        <v>213</v>
      </c>
      <c r="G17" s="204" t="s">
        <v>126</v>
      </c>
      <c r="H17" s="242">
        <v>265370</v>
      </c>
      <c r="I17" s="179"/>
      <c r="J17" s="179"/>
      <c r="K17" s="179"/>
      <c r="L17" s="179"/>
      <c r="M17" s="179"/>
      <c r="N17" s="120">
        <v>54352.8</v>
      </c>
      <c r="O17" s="120">
        <f>N17/H17*100</f>
        <v>20.48189320571278</v>
      </c>
      <c r="P17" s="126">
        <f>P22+P23</f>
        <v>2368438.88</v>
      </c>
      <c r="Q17" s="126">
        <f aca="true" t="shared" si="4" ref="Q17:Z17">Q22+Q23</f>
        <v>0</v>
      </c>
      <c r="R17" s="126">
        <f t="shared" si="4"/>
        <v>0</v>
      </c>
      <c r="S17" s="126">
        <f t="shared" si="4"/>
        <v>0</v>
      </c>
      <c r="T17" s="126">
        <f t="shared" si="4"/>
        <v>0</v>
      </c>
      <c r="U17" s="126">
        <f t="shared" si="4"/>
        <v>0</v>
      </c>
      <c r="V17" s="126">
        <f t="shared" si="4"/>
        <v>0</v>
      </c>
      <c r="W17" s="126">
        <f t="shared" si="4"/>
        <v>0</v>
      </c>
      <c r="X17" s="126">
        <f t="shared" si="4"/>
        <v>0</v>
      </c>
      <c r="Y17" s="126">
        <f t="shared" si="4"/>
        <v>0</v>
      </c>
      <c r="Z17" s="126">
        <f t="shared" si="4"/>
        <v>1016407.67</v>
      </c>
      <c r="AA17" s="415">
        <f aca="true" t="shared" si="5" ref="AA17:AA23">Z17/P17*100</f>
        <v>42.91466748764064</v>
      </c>
    </row>
    <row r="18" spans="1:27" ht="25.5" hidden="1">
      <c r="A18" s="175" t="s">
        <v>127</v>
      </c>
      <c r="B18" s="176" t="s">
        <v>123</v>
      </c>
      <c r="C18" s="176" t="s">
        <v>120</v>
      </c>
      <c r="D18" s="177" t="s">
        <v>128</v>
      </c>
      <c r="E18" s="176" t="s">
        <v>129</v>
      </c>
      <c r="F18" s="176" t="s">
        <v>119</v>
      </c>
      <c r="G18" s="176" t="s">
        <v>119</v>
      </c>
      <c r="H18" s="178"/>
      <c r="I18" s="179"/>
      <c r="J18" s="179"/>
      <c r="K18" s="179"/>
      <c r="L18" s="179"/>
      <c r="M18" s="179"/>
      <c r="N18" s="121"/>
      <c r="O18" s="121"/>
      <c r="P18" s="127">
        <f aca="true" t="shared" si="6" ref="P18:W18">P19+P20</f>
        <v>0</v>
      </c>
      <c r="Q18" s="127" t="e">
        <f t="shared" si="6"/>
        <v>#REF!</v>
      </c>
      <c r="R18" s="127" t="e">
        <f t="shared" si="6"/>
        <v>#REF!</v>
      </c>
      <c r="S18" s="127" t="e">
        <f t="shared" si="6"/>
        <v>#REF!</v>
      </c>
      <c r="T18" s="127">
        <f t="shared" si="6"/>
        <v>3.9</v>
      </c>
      <c r="U18" s="127" t="e">
        <f t="shared" si="6"/>
        <v>#DIV/0!</v>
      </c>
      <c r="V18" s="127">
        <f t="shared" si="6"/>
        <v>0</v>
      </c>
      <c r="W18" s="127">
        <f t="shared" si="6"/>
        <v>0</v>
      </c>
      <c r="X18" s="140"/>
      <c r="Y18" s="140"/>
      <c r="Z18" s="140"/>
      <c r="AA18" s="415" t="e">
        <f t="shared" si="5"/>
        <v>#DIV/0!</v>
      </c>
    </row>
    <row r="19" spans="1:27" ht="12.75" hidden="1">
      <c r="A19" s="172" t="s">
        <v>130</v>
      </c>
      <c r="B19" s="163" t="s">
        <v>123</v>
      </c>
      <c r="C19" s="163" t="s">
        <v>120</v>
      </c>
      <c r="D19" s="180" t="s">
        <v>128</v>
      </c>
      <c r="E19" s="163" t="s">
        <v>129</v>
      </c>
      <c r="F19" s="163" t="s">
        <v>143</v>
      </c>
      <c r="G19" s="163" t="s">
        <v>131</v>
      </c>
      <c r="H19" s="181"/>
      <c r="I19" s="182"/>
      <c r="J19" s="182"/>
      <c r="K19" s="182"/>
      <c r="L19" s="182"/>
      <c r="M19" s="182"/>
      <c r="N19" s="183"/>
      <c r="O19" s="183"/>
      <c r="P19" s="184"/>
      <c r="Q19" s="184" t="e">
        <f>#REF!</f>
        <v>#REF!</v>
      </c>
      <c r="R19" s="184" t="e">
        <f>#REF!</f>
        <v>#REF!</v>
      </c>
      <c r="S19" s="184" t="e">
        <f>#REF!</f>
        <v>#REF!</v>
      </c>
      <c r="T19" s="183">
        <v>3.9</v>
      </c>
      <c r="U19" s="415" t="e">
        <f>T19/P19*100</f>
        <v>#DIV/0!</v>
      </c>
      <c r="V19" s="140">
        <v>0</v>
      </c>
      <c r="W19" s="140"/>
      <c r="X19" s="140"/>
      <c r="Y19" s="140"/>
      <c r="Z19" s="140"/>
      <c r="AA19" s="415" t="e">
        <f t="shared" si="5"/>
        <v>#DIV/0!</v>
      </c>
    </row>
    <row r="20" spans="1:27" ht="12.75" hidden="1">
      <c r="A20" s="172" t="s">
        <v>132</v>
      </c>
      <c r="B20" s="163" t="s">
        <v>123</v>
      </c>
      <c r="C20" s="163" t="s">
        <v>133</v>
      </c>
      <c r="D20" s="180" t="s">
        <v>128</v>
      </c>
      <c r="E20" s="163" t="s">
        <v>129</v>
      </c>
      <c r="F20" s="163" t="s">
        <v>143</v>
      </c>
      <c r="G20" s="163" t="s">
        <v>134</v>
      </c>
      <c r="H20" s="185"/>
      <c r="I20" s="185"/>
      <c r="J20" s="185"/>
      <c r="K20" s="185"/>
      <c r="L20" s="185"/>
      <c r="M20" s="185"/>
      <c r="N20" s="122"/>
      <c r="O20" s="122"/>
      <c r="P20" s="186">
        <f>P21</f>
        <v>0</v>
      </c>
      <c r="Q20" s="186" t="e">
        <f>Q21</f>
        <v>#REF!</v>
      </c>
      <c r="R20" s="186" t="e">
        <f>R21</f>
        <v>#REF!</v>
      </c>
      <c r="S20" s="186" t="e">
        <f>S21</f>
        <v>#REF!</v>
      </c>
      <c r="T20" s="187"/>
      <c r="U20" s="415" t="e">
        <f>T20/P20*100</f>
        <v>#DIV/0!</v>
      </c>
      <c r="V20" s="140"/>
      <c r="W20" s="140"/>
      <c r="X20" s="140"/>
      <c r="Y20" s="140"/>
      <c r="Z20" s="140"/>
      <c r="AA20" s="415" t="e">
        <f t="shared" si="5"/>
        <v>#DIV/0!</v>
      </c>
    </row>
    <row r="21" spans="1:27" ht="12.75" hidden="1">
      <c r="A21" s="188" t="s">
        <v>135</v>
      </c>
      <c r="B21" s="163" t="s">
        <v>123</v>
      </c>
      <c r="C21" s="163" t="s">
        <v>120</v>
      </c>
      <c r="D21" s="180" t="s">
        <v>128</v>
      </c>
      <c r="E21" s="163" t="s">
        <v>129</v>
      </c>
      <c r="F21" s="163" t="s">
        <v>143</v>
      </c>
      <c r="G21" s="235" t="s">
        <v>136</v>
      </c>
      <c r="H21" s="178"/>
      <c r="I21" s="179"/>
      <c r="J21" s="179"/>
      <c r="K21" s="179"/>
      <c r="L21" s="179"/>
      <c r="M21" s="179"/>
      <c r="N21" s="121"/>
      <c r="O21" s="121"/>
      <c r="P21" s="184"/>
      <c r="Q21" s="184" t="e">
        <f>#REF!</f>
        <v>#REF!</v>
      </c>
      <c r="R21" s="184" t="e">
        <f>#REF!</f>
        <v>#REF!</v>
      </c>
      <c r="S21" s="184" t="e">
        <f>#REF!</f>
        <v>#REF!</v>
      </c>
      <c r="T21" s="183"/>
      <c r="U21" s="415" t="e">
        <f>T21/P21*100</f>
        <v>#DIV/0!</v>
      </c>
      <c r="V21" s="140"/>
      <c r="W21" s="140"/>
      <c r="X21" s="140"/>
      <c r="Y21" s="140"/>
      <c r="Z21" s="140"/>
      <c r="AA21" s="415" t="e">
        <f t="shared" si="5"/>
        <v>#DIV/0!</v>
      </c>
    </row>
    <row r="22" spans="1:27" ht="15.75">
      <c r="A22" s="457" t="s">
        <v>345</v>
      </c>
      <c r="B22" s="204" t="s">
        <v>123</v>
      </c>
      <c r="C22" s="204" t="s">
        <v>120</v>
      </c>
      <c r="D22" s="243" t="s">
        <v>124</v>
      </c>
      <c r="E22" s="204" t="s">
        <v>381</v>
      </c>
      <c r="F22" s="208" t="s">
        <v>346</v>
      </c>
      <c r="G22" s="235"/>
      <c r="H22" s="178"/>
      <c r="I22" s="179"/>
      <c r="J22" s="179"/>
      <c r="K22" s="179"/>
      <c r="L22" s="179"/>
      <c r="M22" s="179"/>
      <c r="N22" s="121"/>
      <c r="O22" s="121"/>
      <c r="P22" s="184">
        <v>1819077.48</v>
      </c>
      <c r="Q22" s="184"/>
      <c r="R22" s="184"/>
      <c r="S22" s="184"/>
      <c r="T22" s="183"/>
      <c r="U22" s="415"/>
      <c r="V22" s="140"/>
      <c r="W22" s="140"/>
      <c r="X22" s="140"/>
      <c r="Y22" s="140"/>
      <c r="Z22" s="184">
        <v>832512.9</v>
      </c>
      <c r="AA22" s="415">
        <f t="shared" si="5"/>
        <v>45.765664692853</v>
      </c>
    </row>
    <row r="23" spans="1:27" ht="47.25">
      <c r="A23" s="457" t="s">
        <v>347</v>
      </c>
      <c r="B23" s="204" t="s">
        <v>123</v>
      </c>
      <c r="C23" s="204" t="s">
        <v>120</v>
      </c>
      <c r="D23" s="243" t="s">
        <v>124</v>
      </c>
      <c r="E23" s="204" t="s">
        <v>381</v>
      </c>
      <c r="F23" s="208" t="s">
        <v>348</v>
      </c>
      <c r="G23" s="235"/>
      <c r="H23" s="178"/>
      <c r="I23" s="179"/>
      <c r="J23" s="179"/>
      <c r="K23" s="179"/>
      <c r="L23" s="179"/>
      <c r="M23" s="179"/>
      <c r="N23" s="121"/>
      <c r="O23" s="121"/>
      <c r="P23" s="184">
        <v>549361.4</v>
      </c>
      <c r="Q23" s="184"/>
      <c r="R23" s="184"/>
      <c r="S23" s="184"/>
      <c r="T23" s="183"/>
      <c r="U23" s="415"/>
      <c r="V23" s="140"/>
      <c r="W23" s="140"/>
      <c r="X23" s="140"/>
      <c r="Y23" s="140"/>
      <c r="Z23" s="184">
        <v>183894.77</v>
      </c>
      <c r="AA23" s="415">
        <f t="shared" si="5"/>
        <v>33.47427940878263</v>
      </c>
    </row>
    <row r="24" spans="1:27" ht="36.75" customHeight="1">
      <c r="A24" s="424" t="s">
        <v>127</v>
      </c>
      <c r="B24" s="241" t="s">
        <v>123</v>
      </c>
      <c r="C24" s="241" t="s">
        <v>120</v>
      </c>
      <c r="D24" s="298" t="s">
        <v>137</v>
      </c>
      <c r="E24" s="241" t="s">
        <v>382</v>
      </c>
      <c r="F24" s="241"/>
      <c r="G24" s="241" t="s">
        <v>119</v>
      </c>
      <c r="H24" s="359" t="e">
        <f>H25+H41+H60+#REF!</f>
        <v>#REF!</v>
      </c>
      <c r="I24" s="359" t="e">
        <f>I25+I41+I60+#REF!</f>
        <v>#REF!</v>
      </c>
      <c r="J24" s="359" t="e">
        <f>J25+J41+J60+#REF!</f>
        <v>#REF!</v>
      </c>
      <c r="K24" s="359" t="e">
        <f>K25+K41+K60+#REF!</f>
        <v>#REF!</v>
      </c>
      <c r="L24" s="359" t="e">
        <f>L25+L41+L60+#REF!</f>
        <v>#REF!</v>
      </c>
      <c r="M24" s="359" t="e">
        <f>M25+M41+M60+#REF!</f>
        <v>#REF!</v>
      </c>
      <c r="N24" s="359" t="e">
        <f>N25+N41+N60+#REF!</f>
        <v>#REF!</v>
      </c>
      <c r="O24" s="359" t="e">
        <f>O25+O41+O60+#REF!</f>
        <v>#REF!</v>
      </c>
      <c r="P24" s="360">
        <f>P25+P29</f>
        <v>8298217.470000001</v>
      </c>
      <c r="Q24" s="360">
        <f aca="true" t="shared" si="7" ref="Q24:Z24">Q25+Q29</f>
        <v>1665700</v>
      </c>
      <c r="R24" s="360">
        <f t="shared" si="7"/>
        <v>1665700</v>
      </c>
      <c r="S24" s="360">
        <f t="shared" si="7"/>
        <v>1665700</v>
      </c>
      <c r="T24" s="360">
        <f t="shared" si="7"/>
        <v>1665700</v>
      </c>
      <c r="U24" s="360">
        <f t="shared" si="7"/>
        <v>1665700</v>
      </c>
      <c r="V24" s="360">
        <f t="shared" si="7"/>
        <v>1665700</v>
      </c>
      <c r="W24" s="360">
        <f t="shared" si="7"/>
        <v>1665700</v>
      </c>
      <c r="X24" s="360">
        <f t="shared" si="7"/>
        <v>1665700</v>
      </c>
      <c r="Y24" s="360">
        <f t="shared" si="7"/>
        <v>1665700</v>
      </c>
      <c r="Z24" s="360">
        <f t="shared" si="7"/>
        <v>4864067.3100000005</v>
      </c>
      <c r="AA24" s="299">
        <f>Z24/P24*100</f>
        <v>58.615809088936786</v>
      </c>
    </row>
    <row r="25" spans="1:27" ht="31.5">
      <c r="A25" s="225" t="s">
        <v>241</v>
      </c>
      <c r="B25" s="163" t="s">
        <v>123</v>
      </c>
      <c r="C25" s="163" t="s">
        <v>120</v>
      </c>
      <c r="D25" s="180" t="s">
        <v>137</v>
      </c>
      <c r="E25" s="208" t="s">
        <v>382</v>
      </c>
      <c r="F25" s="163"/>
      <c r="G25" s="163" t="s">
        <v>125</v>
      </c>
      <c r="H25" s="193" t="e">
        <f aca="true" t="shared" si="8" ref="H25:O25">H26+H30+H40</f>
        <v>#REF!</v>
      </c>
      <c r="I25" s="193" t="e">
        <f t="shared" si="8"/>
        <v>#REF!</v>
      </c>
      <c r="J25" s="193" t="e">
        <f t="shared" si="8"/>
        <v>#REF!</v>
      </c>
      <c r="K25" s="193" t="e">
        <f t="shared" si="8"/>
        <v>#REF!</v>
      </c>
      <c r="L25" s="193" t="e">
        <f t="shared" si="8"/>
        <v>#REF!</v>
      </c>
      <c r="M25" s="193" t="e">
        <f t="shared" si="8"/>
        <v>#REF!</v>
      </c>
      <c r="N25" s="193" t="e">
        <f t="shared" si="8"/>
        <v>#REF!</v>
      </c>
      <c r="O25" s="193" t="e">
        <f t="shared" si="8"/>
        <v>#REF!</v>
      </c>
      <c r="P25" s="194">
        <f>P26</f>
        <v>7008897.53</v>
      </c>
      <c r="Q25" s="194">
        <f aca="true" t="shared" si="9" ref="Q25:Z25">Q26</f>
        <v>0</v>
      </c>
      <c r="R25" s="194">
        <f t="shared" si="9"/>
        <v>0</v>
      </c>
      <c r="S25" s="194">
        <f t="shared" si="9"/>
        <v>0</v>
      </c>
      <c r="T25" s="194">
        <f t="shared" si="9"/>
        <v>0</v>
      </c>
      <c r="U25" s="194">
        <f t="shared" si="9"/>
        <v>0</v>
      </c>
      <c r="V25" s="194">
        <f t="shared" si="9"/>
        <v>0</v>
      </c>
      <c r="W25" s="194">
        <f t="shared" si="9"/>
        <v>0</v>
      </c>
      <c r="X25" s="194">
        <f t="shared" si="9"/>
        <v>0</v>
      </c>
      <c r="Y25" s="194">
        <f t="shared" si="9"/>
        <v>0</v>
      </c>
      <c r="Z25" s="194">
        <f t="shared" si="9"/>
        <v>4326752</v>
      </c>
      <c r="AA25" s="193">
        <f>Z25/P25*100</f>
        <v>61.73227645974729</v>
      </c>
    </row>
    <row r="26" spans="1:27" ht="63">
      <c r="A26" s="224" t="s">
        <v>240</v>
      </c>
      <c r="B26" s="163" t="s">
        <v>123</v>
      </c>
      <c r="C26" s="163" t="s">
        <v>120</v>
      </c>
      <c r="D26" s="180" t="s">
        <v>137</v>
      </c>
      <c r="E26" s="208" t="s">
        <v>382</v>
      </c>
      <c r="F26" s="208" t="s">
        <v>213</v>
      </c>
      <c r="G26" s="163" t="s">
        <v>126</v>
      </c>
      <c r="H26" s="193">
        <v>1261135</v>
      </c>
      <c r="I26" s="182">
        <v>795009</v>
      </c>
      <c r="J26" s="191">
        <v>198752.25</v>
      </c>
      <c r="K26" s="192">
        <v>157.1</v>
      </c>
      <c r="L26" s="191">
        <v>157145</v>
      </c>
      <c r="M26" s="179">
        <f>L26/I26*100</f>
        <v>19.766442895615018</v>
      </c>
      <c r="N26" s="120">
        <v>196971.69</v>
      </c>
      <c r="O26" s="174">
        <f>N26/H26*100</f>
        <v>15.618604669603176</v>
      </c>
      <c r="P26" s="213">
        <f>P27+P28</f>
        <v>7008897.53</v>
      </c>
      <c r="Q26" s="213">
        <f aca="true" t="shared" si="10" ref="Q26:Z26">Q27+Q28</f>
        <v>0</v>
      </c>
      <c r="R26" s="213">
        <f t="shared" si="10"/>
        <v>0</v>
      </c>
      <c r="S26" s="213">
        <f t="shared" si="10"/>
        <v>0</v>
      </c>
      <c r="T26" s="213">
        <f t="shared" si="10"/>
        <v>0</v>
      </c>
      <c r="U26" s="213">
        <f t="shared" si="10"/>
        <v>0</v>
      </c>
      <c r="V26" s="213">
        <f t="shared" si="10"/>
        <v>0</v>
      </c>
      <c r="W26" s="213">
        <f t="shared" si="10"/>
        <v>0</v>
      </c>
      <c r="X26" s="213">
        <f t="shared" si="10"/>
        <v>0</v>
      </c>
      <c r="Y26" s="213">
        <f t="shared" si="10"/>
        <v>0</v>
      </c>
      <c r="Z26" s="213">
        <f t="shared" si="10"/>
        <v>4326752</v>
      </c>
      <c r="AA26" s="193">
        <f aca="true" t="shared" si="11" ref="AA26:AA37">Z26/P26*100</f>
        <v>61.73227645974729</v>
      </c>
    </row>
    <row r="27" spans="1:27" ht="15.75">
      <c r="A27" s="457" t="s">
        <v>345</v>
      </c>
      <c r="B27" s="163" t="s">
        <v>123</v>
      </c>
      <c r="C27" s="163" t="s">
        <v>120</v>
      </c>
      <c r="D27" s="180" t="s">
        <v>137</v>
      </c>
      <c r="E27" s="208" t="s">
        <v>382</v>
      </c>
      <c r="F27" s="208" t="s">
        <v>346</v>
      </c>
      <c r="G27" s="163"/>
      <c r="H27" s="193"/>
      <c r="I27" s="182"/>
      <c r="J27" s="191"/>
      <c r="K27" s="192"/>
      <c r="L27" s="191"/>
      <c r="M27" s="179"/>
      <c r="N27" s="120"/>
      <c r="O27" s="174"/>
      <c r="P27" s="213">
        <v>5383177.83</v>
      </c>
      <c r="Q27" s="213"/>
      <c r="R27" s="213"/>
      <c r="S27" s="213"/>
      <c r="T27" s="213"/>
      <c r="U27" s="213"/>
      <c r="V27" s="213"/>
      <c r="W27" s="213"/>
      <c r="X27" s="213"/>
      <c r="Y27" s="213"/>
      <c r="Z27" s="213">
        <v>3534268.08</v>
      </c>
      <c r="AA27" s="193">
        <f t="shared" si="11"/>
        <v>65.65393512181261</v>
      </c>
    </row>
    <row r="28" spans="1:27" ht="47.25">
      <c r="A28" s="457" t="s">
        <v>347</v>
      </c>
      <c r="B28" s="163" t="s">
        <v>123</v>
      </c>
      <c r="C28" s="163" t="s">
        <v>120</v>
      </c>
      <c r="D28" s="180" t="s">
        <v>137</v>
      </c>
      <c r="E28" s="208" t="s">
        <v>382</v>
      </c>
      <c r="F28" s="208" t="s">
        <v>348</v>
      </c>
      <c r="G28" s="163"/>
      <c r="H28" s="193"/>
      <c r="I28" s="182"/>
      <c r="J28" s="191"/>
      <c r="K28" s="192"/>
      <c r="L28" s="191"/>
      <c r="M28" s="179"/>
      <c r="N28" s="120"/>
      <c r="O28" s="174"/>
      <c r="P28" s="213">
        <v>1625719.7</v>
      </c>
      <c r="Q28" s="213"/>
      <c r="R28" s="213"/>
      <c r="S28" s="213"/>
      <c r="T28" s="213"/>
      <c r="U28" s="213"/>
      <c r="V28" s="213"/>
      <c r="W28" s="213"/>
      <c r="X28" s="213"/>
      <c r="Y28" s="213"/>
      <c r="Z28" s="213">
        <v>792483.92</v>
      </c>
      <c r="AA28" s="193">
        <f t="shared" si="11"/>
        <v>48.74665171369948</v>
      </c>
    </row>
    <row r="29" spans="1:27" ht="31.5">
      <c r="A29" s="457" t="s">
        <v>428</v>
      </c>
      <c r="B29" s="208" t="s">
        <v>123</v>
      </c>
      <c r="C29" s="208" t="s">
        <v>120</v>
      </c>
      <c r="D29" s="220" t="s">
        <v>137</v>
      </c>
      <c r="E29" s="208" t="s">
        <v>382</v>
      </c>
      <c r="F29" s="208" t="s">
        <v>429</v>
      </c>
      <c r="G29" s="163"/>
      <c r="H29" s="193"/>
      <c r="I29" s="182"/>
      <c r="J29" s="191"/>
      <c r="K29" s="192"/>
      <c r="L29" s="191"/>
      <c r="M29" s="179"/>
      <c r="N29" s="120"/>
      <c r="O29" s="174"/>
      <c r="P29" s="213">
        <f>P30+P37</f>
        <v>1289319.94</v>
      </c>
      <c r="Q29" s="213">
        <f aca="true" t="shared" si="12" ref="Q29:Z29">Q30+Q37</f>
        <v>1665700</v>
      </c>
      <c r="R29" s="213">
        <f t="shared" si="12"/>
        <v>1665700</v>
      </c>
      <c r="S29" s="213">
        <f t="shared" si="12"/>
        <v>1665700</v>
      </c>
      <c r="T29" s="213">
        <f t="shared" si="12"/>
        <v>1665700</v>
      </c>
      <c r="U29" s="213">
        <f t="shared" si="12"/>
        <v>1665700</v>
      </c>
      <c r="V29" s="213">
        <f t="shared" si="12"/>
        <v>1665700</v>
      </c>
      <c r="W29" s="213">
        <f t="shared" si="12"/>
        <v>1665700</v>
      </c>
      <c r="X29" s="213">
        <f t="shared" si="12"/>
        <v>1665700</v>
      </c>
      <c r="Y29" s="213">
        <f t="shared" si="12"/>
        <v>1665700</v>
      </c>
      <c r="Z29" s="213">
        <f t="shared" si="12"/>
        <v>537315.31</v>
      </c>
      <c r="AA29" s="193">
        <f t="shared" si="11"/>
        <v>41.674319409036684</v>
      </c>
    </row>
    <row r="30" spans="1:27" ht="31.5">
      <c r="A30" s="224" t="s">
        <v>239</v>
      </c>
      <c r="B30" s="163" t="s">
        <v>123</v>
      </c>
      <c r="C30" s="163" t="s">
        <v>120</v>
      </c>
      <c r="D30" s="180" t="s">
        <v>137</v>
      </c>
      <c r="E30" s="208" t="s">
        <v>382</v>
      </c>
      <c r="F30" s="208" t="s">
        <v>204</v>
      </c>
      <c r="G30" s="163" t="s">
        <v>138</v>
      </c>
      <c r="H30" s="193" t="e">
        <f>#REF!</f>
        <v>#REF!</v>
      </c>
      <c r="I30" s="193" t="e">
        <f>#REF!</f>
        <v>#REF!</v>
      </c>
      <c r="J30" s="193" t="e">
        <f>#REF!</f>
        <v>#REF!</v>
      </c>
      <c r="K30" s="193" t="e">
        <f>#REF!</f>
        <v>#REF!</v>
      </c>
      <c r="L30" s="193" t="e">
        <f>#REF!</f>
        <v>#REF!</v>
      </c>
      <c r="M30" s="193" t="e">
        <f>#REF!</f>
        <v>#REF!</v>
      </c>
      <c r="N30" s="193" t="e">
        <f>#REF!</f>
        <v>#REF!</v>
      </c>
      <c r="O30" s="193" t="e">
        <f>#REF!</f>
        <v>#REF!</v>
      </c>
      <c r="P30" s="194">
        <v>691477.94</v>
      </c>
      <c r="Q30" s="194">
        <v>1665700</v>
      </c>
      <c r="R30" s="194">
        <v>1665700</v>
      </c>
      <c r="S30" s="194">
        <v>1665700</v>
      </c>
      <c r="T30" s="194">
        <v>1665700</v>
      </c>
      <c r="U30" s="194">
        <v>1665700</v>
      </c>
      <c r="V30" s="194">
        <v>1665700</v>
      </c>
      <c r="W30" s="194">
        <v>1665700</v>
      </c>
      <c r="X30" s="194">
        <v>1665700</v>
      </c>
      <c r="Y30" s="194">
        <v>1665700</v>
      </c>
      <c r="Z30" s="194">
        <v>327230.84</v>
      </c>
      <c r="AA30" s="193">
        <f t="shared" si="11"/>
        <v>47.32339545061988</v>
      </c>
    </row>
    <row r="31" spans="1:27" ht="15.75" hidden="1">
      <c r="A31" s="361" t="s">
        <v>152</v>
      </c>
      <c r="B31" s="240" t="s">
        <v>123</v>
      </c>
      <c r="C31" s="240" t="s">
        <v>120</v>
      </c>
      <c r="D31" s="427" t="s">
        <v>153</v>
      </c>
      <c r="E31" s="240"/>
      <c r="F31" s="240"/>
      <c r="G31" s="240"/>
      <c r="H31" s="239"/>
      <c r="I31" s="239"/>
      <c r="J31" s="239"/>
      <c r="K31" s="239"/>
      <c r="L31" s="239"/>
      <c r="M31" s="239"/>
      <c r="N31" s="239"/>
      <c r="O31" s="239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193" t="e">
        <f t="shared" si="11"/>
        <v>#DIV/0!</v>
      </c>
    </row>
    <row r="32" spans="1:27" ht="15.75" hidden="1">
      <c r="A32" s="468" t="s">
        <v>156</v>
      </c>
      <c r="B32" s="208" t="s">
        <v>123</v>
      </c>
      <c r="C32" s="208" t="s">
        <v>120</v>
      </c>
      <c r="D32" s="220" t="s">
        <v>153</v>
      </c>
      <c r="E32" s="208" t="s">
        <v>349</v>
      </c>
      <c r="F32" s="208" t="s">
        <v>237</v>
      </c>
      <c r="G32" s="163"/>
      <c r="H32" s="193"/>
      <c r="I32" s="193"/>
      <c r="J32" s="193"/>
      <c r="K32" s="193"/>
      <c r="L32" s="193"/>
      <c r="M32" s="193"/>
      <c r="N32" s="193"/>
      <c r="O32" s="193"/>
      <c r="P32" s="362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3" t="e">
        <f t="shared" si="11"/>
        <v>#DIV/0!</v>
      </c>
    </row>
    <row r="33" spans="1:27" ht="15.75" hidden="1">
      <c r="A33" s="225"/>
      <c r="B33" s="208"/>
      <c r="C33" s="208"/>
      <c r="D33" s="220"/>
      <c r="E33" s="208"/>
      <c r="F33" s="208"/>
      <c r="G33" s="163"/>
      <c r="H33" s="193"/>
      <c r="I33" s="193"/>
      <c r="J33" s="193"/>
      <c r="K33" s="193"/>
      <c r="L33" s="193"/>
      <c r="M33" s="193"/>
      <c r="N33" s="193"/>
      <c r="O33" s="193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193" t="e">
        <f t="shared" si="11"/>
        <v>#DIV/0!</v>
      </c>
    </row>
    <row r="34" spans="1:27" ht="15.75" hidden="1">
      <c r="A34" s="225"/>
      <c r="B34" s="208"/>
      <c r="C34" s="208"/>
      <c r="D34" s="220"/>
      <c r="E34" s="208"/>
      <c r="F34" s="208"/>
      <c r="G34" s="163"/>
      <c r="H34" s="193"/>
      <c r="I34" s="193"/>
      <c r="J34" s="193"/>
      <c r="K34" s="193"/>
      <c r="L34" s="193"/>
      <c r="M34" s="193"/>
      <c r="N34" s="193"/>
      <c r="O34" s="193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193" t="e">
        <f t="shared" si="11"/>
        <v>#DIV/0!</v>
      </c>
    </row>
    <row r="35" spans="1:27" ht="15.75" hidden="1">
      <c r="A35" s="363"/>
      <c r="B35" s="208"/>
      <c r="C35" s="208"/>
      <c r="D35" s="220"/>
      <c r="E35" s="208"/>
      <c r="F35" s="208"/>
      <c r="G35" s="163"/>
      <c r="H35" s="193"/>
      <c r="I35" s="193"/>
      <c r="J35" s="193"/>
      <c r="K35" s="193"/>
      <c r="L35" s="193"/>
      <c r="M35" s="193"/>
      <c r="N35" s="193"/>
      <c r="O35" s="193"/>
      <c r="P35" s="362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3" t="e">
        <f t="shared" si="11"/>
        <v>#DIV/0!</v>
      </c>
    </row>
    <row r="36" spans="1:27" ht="15.75" hidden="1">
      <c r="A36" s="363"/>
      <c r="B36" s="208"/>
      <c r="C36" s="208"/>
      <c r="D36" s="220"/>
      <c r="E36" s="208"/>
      <c r="F36" s="208"/>
      <c r="G36" s="163"/>
      <c r="H36" s="193"/>
      <c r="I36" s="193"/>
      <c r="J36" s="193"/>
      <c r="K36" s="193"/>
      <c r="L36" s="193"/>
      <c r="M36" s="193"/>
      <c r="N36" s="193"/>
      <c r="O36" s="193"/>
      <c r="P36" s="362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3" t="e">
        <f t="shared" si="11"/>
        <v>#DIV/0!</v>
      </c>
    </row>
    <row r="37" spans="1:27" ht="15.75">
      <c r="A37" s="363" t="s">
        <v>426</v>
      </c>
      <c r="B37" s="208" t="s">
        <v>123</v>
      </c>
      <c r="C37" s="208" t="s">
        <v>120</v>
      </c>
      <c r="D37" s="220" t="s">
        <v>137</v>
      </c>
      <c r="E37" s="208" t="s">
        <v>382</v>
      </c>
      <c r="F37" s="208" t="s">
        <v>427</v>
      </c>
      <c r="G37" s="163"/>
      <c r="H37" s="193"/>
      <c r="I37" s="193"/>
      <c r="J37" s="193"/>
      <c r="K37" s="193"/>
      <c r="L37" s="193"/>
      <c r="M37" s="193"/>
      <c r="N37" s="193"/>
      <c r="O37" s="193"/>
      <c r="P37" s="362">
        <v>597842</v>
      </c>
      <c r="Q37" s="194"/>
      <c r="R37" s="194"/>
      <c r="S37" s="194"/>
      <c r="T37" s="194"/>
      <c r="U37" s="194"/>
      <c r="V37" s="194"/>
      <c r="W37" s="194"/>
      <c r="X37" s="194"/>
      <c r="Y37" s="194"/>
      <c r="Z37" s="194">
        <v>210084.47</v>
      </c>
      <c r="AA37" s="193">
        <f t="shared" si="11"/>
        <v>35.14046687920889</v>
      </c>
    </row>
    <row r="38" spans="1:27" ht="15.75">
      <c r="A38" s="507" t="s">
        <v>465</v>
      </c>
      <c r="B38" s="241" t="s">
        <v>123</v>
      </c>
      <c r="C38" s="241" t="s">
        <v>120</v>
      </c>
      <c r="D38" s="298" t="s">
        <v>153</v>
      </c>
      <c r="E38" s="241" t="s">
        <v>382</v>
      </c>
      <c r="F38" s="241"/>
      <c r="G38" s="241"/>
      <c r="H38" s="299"/>
      <c r="I38" s="299"/>
      <c r="J38" s="299"/>
      <c r="K38" s="299"/>
      <c r="L38" s="299"/>
      <c r="M38" s="299"/>
      <c r="N38" s="299"/>
      <c r="O38" s="299"/>
      <c r="P38" s="360">
        <f>P39</f>
        <v>219985.4</v>
      </c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299"/>
    </row>
    <row r="39" spans="1:27" ht="15.75">
      <c r="A39" s="363" t="s">
        <v>466</v>
      </c>
      <c r="B39" s="208" t="s">
        <v>123</v>
      </c>
      <c r="C39" s="208" t="s">
        <v>120</v>
      </c>
      <c r="D39" s="220" t="s">
        <v>153</v>
      </c>
      <c r="E39" s="208" t="s">
        <v>382</v>
      </c>
      <c r="F39" s="208" t="s">
        <v>467</v>
      </c>
      <c r="G39" s="163"/>
      <c r="H39" s="193"/>
      <c r="I39" s="193"/>
      <c r="J39" s="193"/>
      <c r="K39" s="193"/>
      <c r="L39" s="193"/>
      <c r="M39" s="193"/>
      <c r="N39" s="193"/>
      <c r="O39" s="193"/>
      <c r="P39" s="362">
        <v>219985.4</v>
      </c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3"/>
    </row>
    <row r="40" spans="1:27" ht="31.5">
      <c r="A40" s="469" t="s">
        <v>430</v>
      </c>
      <c r="B40" s="241" t="s">
        <v>123</v>
      </c>
      <c r="C40" s="298" t="s">
        <v>120</v>
      </c>
      <c r="D40" s="470">
        <v>11</v>
      </c>
      <c r="E40" s="241" t="s">
        <v>431</v>
      </c>
      <c r="F40" s="240"/>
      <c r="G40" s="240"/>
      <c r="H40" s="239"/>
      <c r="I40" s="471"/>
      <c r="J40" s="472"/>
      <c r="K40" s="473"/>
      <c r="L40" s="472"/>
      <c r="M40" s="300"/>
      <c r="N40" s="444"/>
      <c r="O40" s="474"/>
      <c r="P40" s="304">
        <f>P41</f>
        <v>50000</v>
      </c>
      <c r="Q40" s="304">
        <f aca="true" t="shared" si="13" ref="Q40:Z40">Q41</f>
        <v>50000</v>
      </c>
      <c r="R40" s="304">
        <f t="shared" si="13"/>
        <v>50000</v>
      </c>
      <c r="S40" s="304">
        <f t="shared" si="13"/>
        <v>50000</v>
      </c>
      <c r="T40" s="304">
        <f t="shared" si="13"/>
        <v>50000</v>
      </c>
      <c r="U40" s="304">
        <f t="shared" si="13"/>
        <v>50000</v>
      </c>
      <c r="V40" s="304">
        <f t="shared" si="13"/>
        <v>50000</v>
      </c>
      <c r="W40" s="304">
        <f t="shared" si="13"/>
        <v>50000</v>
      </c>
      <c r="X40" s="304">
        <f t="shared" si="13"/>
        <v>50000</v>
      </c>
      <c r="Y40" s="304">
        <f t="shared" si="13"/>
        <v>50000</v>
      </c>
      <c r="Z40" s="304">
        <f t="shared" si="13"/>
        <v>0</v>
      </c>
      <c r="AA40" s="302"/>
    </row>
    <row r="41" spans="1:27" ht="66.75" customHeight="1">
      <c r="A41" s="230" t="s">
        <v>250</v>
      </c>
      <c r="B41" s="208" t="s">
        <v>123</v>
      </c>
      <c r="C41" s="208" t="s">
        <v>120</v>
      </c>
      <c r="D41" s="220" t="s">
        <v>159</v>
      </c>
      <c r="E41" s="208" t="s">
        <v>431</v>
      </c>
      <c r="F41" s="208"/>
      <c r="G41" s="163"/>
      <c r="H41" s="193"/>
      <c r="I41" s="193"/>
      <c r="J41" s="193"/>
      <c r="K41" s="193"/>
      <c r="L41" s="193"/>
      <c r="M41" s="193"/>
      <c r="N41" s="193"/>
      <c r="O41" s="193"/>
      <c r="P41" s="194">
        <f>P42</f>
        <v>50000</v>
      </c>
      <c r="Q41" s="194">
        <v>50000</v>
      </c>
      <c r="R41" s="194">
        <v>50000</v>
      </c>
      <c r="S41" s="194">
        <v>50000</v>
      </c>
      <c r="T41" s="194">
        <v>50000</v>
      </c>
      <c r="U41" s="194">
        <v>50000</v>
      </c>
      <c r="V41" s="194">
        <v>50000</v>
      </c>
      <c r="W41" s="194">
        <v>50000</v>
      </c>
      <c r="X41" s="194">
        <v>50000</v>
      </c>
      <c r="Y41" s="194">
        <v>50000</v>
      </c>
      <c r="Z41" s="194">
        <v>0</v>
      </c>
      <c r="AA41" s="193"/>
    </row>
    <row r="42" spans="1:27" ht="15.75">
      <c r="A42" s="365" t="s">
        <v>262</v>
      </c>
      <c r="B42" s="208" t="s">
        <v>123</v>
      </c>
      <c r="C42" s="208" t="s">
        <v>120</v>
      </c>
      <c r="D42" s="220" t="s">
        <v>159</v>
      </c>
      <c r="E42" s="208" t="s">
        <v>431</v>
      </c>
      <c r="F42" s="208" t="s">
        <v>260</v>
      </c>
      <c r="G42" s="163"/>
      <c r="H42" s="193"/>
      <c r="I42" s="193"/>
      <c r="J42" s="193"/>
      <c r="K42" s="193"/>
      <c r="L42" s="193"/>
      <c r="M42" s="193"/>
      <c r="N42" s="193"/>
      <c r="O42" s="193"/>
      <c r="P42" s="194">
        <v>50000</v>
      </c>
      <c r="Q42" s="194">
        <v>50000</v>
      </c>
      <c r="R42" s="194">
        <v>50000</v>
      </c>
      <c r="S42" s="194">
        <v>50000</v>
      </c>
      <c r="T42" s="194">
        <v>50000</v>
      </c>
      <c r="U42" s="194">
        <v>50000</v>
      </c>
      <c r="V42" s="194">
        <v>50000</v>
      </c>
      <c r="W42" s="194">
        <v>50000</v>
      </c>
      <c r="X42" s="194">
        <v>50000</v>
      </c>
      <c r="Y42" s="194">
        <v>50000</v>
      </c>
      <c r="Z42" s="194">
        <v>0</v>
      </c>
      <c r="AA42" s="193">
        <v>0</v>
      </c>
    </row>
    <row r="43" spans="1:27" ht="15.75">
      <c r="A43" s="469" t="s">
        <v>432</v>
      </c>
      <c r="B43" s="241" t="s">
        <v>123</v>
      </c>
      <c r="C43" s="241" t="s">
        <v>164</v>
      </c>
      <c r="D43" s="298" t="s">
        <v>120</v>
      </c>
      <c r="E43" s="241" t="s">
        <v>383</v>
      </c>
      <c r="F43" s="241"/>
      <c r="G43" s="241"/>
      <c r="H43" s="299"/>
      <c r="I43" s="299"/>
      <c r="J43" s="299"/>
      <c r="K43" s="299"/>
      <c r="L43" s="299"/>
      <c r="M43" s="299"/>
      <c r="N43" s="299"/>
      <c r="O43" s="299"/>
      <c r="P43" s="360">
        <f>P44</f>
        <v>708192</v>
      </c>
      <c r="Q43" s="360">
        <f aca="true" t="shared" si="14" ref="Q43:Z44">Q44</f>
        <v>555898.26</v>
      </c>
      <c r="R43" s="360">
        <f t="shared" si="14"/>
        <v>555898.26</v>
      </c>
      <c r="S43" s="360">
        <f t="shared" si="14"/>
        <v>555898.26</v>
      </c>
      <c r="T43" s="360">
        <f t="shared" si="14"/>
        <v>555898.26</v>
      </c>
      <c r="U43" s="360">
        <f t="shared" si="14"/>
        <v>555898.26</v>
      </c>
      <c r="V43" s="360">
        <f t="shared" si="14"/>
        <v>555898.26</v>
      </c>
      <c r="W43" s="360">
        <f t="shared" si="14"/>
        <v>555898.26</v>
      </c>
      <c r="X43" s="360">
        <f t="shared" si="14"/>
        <v>555898.26</v>
      </c>
      <c r="Y43" s="360">
        <f t="shared" si="14"/>
        <v>555898.26</v>
      </c>
      <c r="Z43" s="360">
        <f t="shared" si="14"/>
        <v>304760</v>
      </c>
      <c r="AA43" s="299">
        <f>Z43/P43*100</f>
        <v>43.033527630924944</v>
      </c>
    </row>
    <row r="44" spans="1:27" ht="31.5">
      <c r="A44" s="230" t="s">
        <v>266</v>
      </c>
      <c r="B44" s="208" t="s">
        <v>123</v>
      </c>
      <c r="C44" s="208"/>
      <c r="D44" s="220"/>
      <c r="E44" s="208" t="s">
        <v>380</v>
      </c>
      <c r="F44" s="208"/>
      <c r="G44" s="163"/>
      <c r="H44" s="193"/>
      <c r="I44" s="193"/>
      <c r="J44" s="193"/>
      <c r="K44" s="193"/>
      <c r="L44" s="193"/>
      <c r="M44" s="193"/>
      <c r="N44" s="193"/>
      <c r="O44" s="193"/>
      <c r="P44" s="194">
        <f>P45</f>
        <v>708192</v>
      </c>
      <c r="Q44" s="194">
        <f t="shared" si="14"/>
        <v>555898.26</v>
      </c>
      <c r="R44" s="194">
        <f t="shared" si="14"/>
        <v>555898.26</v>
      </c>
      <c r="S44" s="194">
        <f t="shared" si="14"/>
        <v>555898.26</v>
      </c>
      <c r="T44" s="194">
        <f t="shared" si="14"/>
        <v>555898.26</v>
      </c>
      <c r="U44" s="194">
        <f t="shared" si="14"/>
        <v>555898.26</v>
      </c>
      <c r="V44" s="194">
        <f t="shared" si="14"/>
        <v>555898.26</v>
      </c>
      <c r="W44" s="194">
        <f t="shared" si="14"/>
        <v>555898.26</v>
      </c>
      <c r="X44" s="194">
        <f t="shared" si="14"/>
        <v>555898.26</v>
      </c>
      <c r="Y44" s="194">
        <f t="shared" si="14"/>
        <v>555898.26</v>
      </c>
      <c r="Z44" s="194">
        <f t="shared" si="14"/>
        <v>304760</v>
      </c>
      <c r="AA44" s="193">
        <f>Z44/P44*100</f>
        <v>43.033527630924944</v>
      </c>
    </row>
    <row r="45" spans="1:27" ht="15.75">
      <c r="A45" s="224" t="s">
        <v>265</v>
      </c>
      <c r="B45" s="208" t="s">
        <v>123</v>
      </c>
      <c r="C45" s="208" t="s">
        <v>164</v>
      </c>
      <c r="D45" s="220" t="s">
        <v>120</v>
      </c>
      <c r="E45" s="208" t="s">
        <v>380</v>
      </c>
      <c r="F45" s="208" t="s">
        <v>134</v>
      </c>
      <c r="G45" s="163"/>
      <c r="H45" s="193"/>
      <c r="I45" s="193"/>
      <c r="J45" s="193"/>
      <c r="K45" s="193"/>
      <c r="L45" s="193"/>
      <c r="M45" s="193"/>
      <c r="N45" s="193"/>
      <c r="O45" s="193"/>
      <c r="P45" s="126">
        <v>708192</v>
      </c>
      <c r="Q45" s="126">
        <v>555898.26</v>
      </c>
      <c r="R45" s="126">
        <v>555898.26</v>
      </c>
      <c r="S45" s="126">
        <v>555898.26</v>
      </c>
      <c r="T45" s="126">
        <v>555898.26</v>
      </c>
      <c r="U45" s="126">
        <v>555898.26</v>
      </c>
      <c r="V45" s="126">
        <v>555898.26</v>
      </c>
      <c r="W45" s="126">
        <v>555898.26</v>
      </c>
      <c r="X45" s="126">
        <v>555898.26</v>
      </c>
      <c r="Y45" s="126">
        <v>555898.26</v>
      </c>
      <c r="Z45" s="126">
        <v>304760</v>
      </c>
      <c r="AA45" s="193">
        <f>Z45/P45*100</f>
        <v>43.033527630924944</v>
      </c>
    </row>
    <row r="46" spans="1:27" ht="12.75">
      <c r="A46" s="248" t="s">
        <v>205</v>
      </c>
      <c r="B46" s="249" t="s">
        <v>123</v>
      </c>
      <c r="C46" s="249" t="s">
        <v>120</v>
      </c>
      <c r="D46" s="250" t="s">
        <v>206</v>
      </c>
      <c r="E46" s="249" t="s">
        <v>264</v>
      </c>
      <c r="F46" s="249"/>
      <c r="G46" s="249" t="s">
        <v>119</v>
      </c>
      <c r="H46" s="251"/>
      <c r="I46" s="252"/>
      <c r="J46" s="253"/>
      <c r="K46" s="254"/>
      <c r="L46" s="253"/>
      <c r="M46" s="252"/>
      <c r="N46" s="255"/>
      <c r="O46" s="254"/>
      <c r="P46" s="256">
        <f>P48+P51+P52</f>
        <v>182472</v>
      </c>
      <c r="Q46" s="256">
        <f aca="true" t="shared" si="15" ref="Q46:Z46">Q48+Q51+Q52</f>
        <v>133000</v>
      </c>
      <c r="R46" s="256">
        <f t="shared" si="15"/>
        <v>133000</v>
      </c>
      <c r="S46" s="256">
        <f t="shared" si="15"/>
        <v>133000</v>
      </c>
      <c r="T46" s="256">
        <f t="shared" si="15"/>
        <v>133000</v>
      </c>
      <c r="U46" s="256">
        <f t="shared" si="15"/>
        <v>133000</v>
      </c>
      <c r="V46" s="256">
        <f t="shared" si="15"/>
        <v>133000</v>
      </c>
      <c r="W46" s="256">
        <f t="shared" si="15"/>
        <v>133000</v>
      </c>
      <c r="X46" s="256">
        <f t="shared" si="15"/>
        <v>133000</v>
      </c>
      <c r="Y46" s="256">
        <f t="shared" si="15"/>
        <v>133000</v>
      </c>
      <c r="Z46" s="256">
        <f t="shared" si="15"/>
        <v>0</v>
      </c>
      <c r="AA46" s="254">
        <f>Z46/P46*100</f>
        <v>0</v>
      </c>
    </row>
    <row r="47" spans="1:27" ht="12.75" hidden="1">
      <c r="A47" s="172"/>
      <c r="B47" s="163"/>
      <c r="C47" s="163"/>
      <c r="D47" s="180"/>
      <c r="E47" s="163"/>
      <c r="F47" s="163"/>
      <c r="G47" s="163"/>
      <c r="H47" s="193"/>
      <c r="I47" s="182"/>
      <c r="J47" s="195"/>
      <c r="K47" s="192"/>
      <c r="L47" s="195"/>
      <c r="M47" s="179"/>
      <c r="N47" s="120"/>
      <c r="O47" s="174"/>
      <c r="P47" s="213"/>
      <c r="Q47" s="128"/>
      <c r="R47" s="128"/>
      <c r="S47" s="120" t="e">
        <f>Q47/H47*100</f>
        <v>#DIV/0!</v>
      </c>
      <c r="T47" s="120"/>
      <c r="U47" s="415" t="e">
        <f>T47/P47*100</f>
        <v>#DIV/0!</v>
      </c>
      <c r="V47" s="140"/>
      <c r="W47" s="131" t="e">
        <f>V47/P47*100</f>
        <v>#DIV/0!</v>
      </c>
      <c r="X47" s="141"/>
      <c r="Y47" s="141"/>
      <c r="Z47" s="140"/>
      <c r="AA47" s="131"/>
    </row>
    <row r="48" spans="1:27" ht="12.75" hidden="1">
      <c r="A48" s="366"/>
      <c r="B48" s="208"/>
      <c r="C48" s="208"/>
      <c r="D48" s="220"/>
      <c r="E48" s="208"/>
      <c r="F48" s="208"/>
      <c r="G48" s="163"/>
      <c r="H48" s="193"/>
      <c r="I48" s="182"/>
      <c r="J48" s="195"/>
      <c r="K48" s="192"/>
      <c r="L48" s="195"/>
      <c r="M48" s="179"/>
      <c r="N48" s="120"/>
      <c r="O48" s="174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131"/>
    </row>
    <row r="49" spans="1:27" ht="12.75" hidden="1">
      <c r="A49" s="366"/>
      <c r="B49" s="208"/>
      <c r="C49" s="208"/>
      <c r="D49" s="220"/>
      <c r="E49" s="208"/>
      <c r="F49" s="208"/>
      <c r="G49" s="163"/>
      <c r="H49" s="193"/>
      <c r="I49" s="182"/>
      <c r="J49" s="195"/>
      <c r="K49" s="192"/>
      <c r="L49" s="195"/>
      <c r="M49" s="179"/>
      <c r="N49" s="120"/>
      <c r="O49" s="174"/>
      <c r="P49" s="213"/>
      <c r="Q49" s="128"/>
      <c r="R49" s="128"/>
      <c r="S49" s="120"/>
      <c r="T49" s="120"/>
      <c r="U49" s="415"/>
      <c r="V49" s="140"/>
      <c r="W49" s="131"/>
      <c r="X49" s="141"/>
      <c r="Y49" s="141"/>
      <c r="Z49" s="140"/>
      <c r="AA49" s="131"/>
    </row>
    <row r="50" spans="1:27" ht="31.5" hidden="1">
      <c r="A50" s="224" t="s">
        <v>239</v>
      </c>
      <c r="B50" s="208" t="s">
        <v>123</v>
      </c>
      <c r="C50" s="208" t="s">
        <v>120</v>
      </c>
      <c r="D50" s="220" t="s">
        <v>206</v>
      </c>
      <c r="E50" s="208" t="s">
        <v>261</v>
      </c>
      <c r="F50" s="208" t="s">
        <v>237</v>
      </c>
      <c r="G50" s="235"/>
      <c r="H50" s="236"/>
      <c r="I50" s="236"/>
      <c r="J50" s="236"/>
      <c r="K50" s="236"/>
      <c r="L50" s="236"/>
      <c r="M50" s="236"/>
      <c r="N50" s="236"/>
      <c r="O50" s="236"/>
      <c r="P50" s="237"/>
      <c r="Q50" s="237">
        <v>6300</v>
      </c>
      <c r="R50" s="237">
        <v>6300</v>
      </c>
      <c r="S50" s="237">
        <v>6300</v>
      </c>
      <c r="T50" s="237">
        <v>6300</v>
      </c>
      <c r="U50" s="237">
        <v>6300</v>
      </c>
      <c r="V50" s="237">
        <v>6300</v>
      </c>
      <c r="W50" s="237">
        <v>6300</v>
      </c>
      <c r="X50" s="237">
        <v>6300</v>
      </c>
      <c r="Y50" s="237">
        <v>6300</v>
      </c>
      <c r="Z50" s="237"/>
      <c r="AA50" s="131"/>
    </row>
    <row r="51" spans="1:27" ht="31.5">
      <c r="A51" s="224" t="s">
        <v>239</v>
      </c>
      <c r="B51" s="208" t="s">
        <v>123</v>
      </c>
      <c r="C51" s="208" t="s">
        <v>120</v>
      </c>
      <c r="D51" s="220" t="s">
        <v>206</v>
      </c>
      <c r="E51" s="208" t="s">
        <v>263</v>
      </c>
      <c r="F51" s="208" t="s">
        <v>237</v>
      </c>
      <c r="G51" s="235"/>
      <c r="H51" s="236"/>
      <c r="I51" s="236"/>
      <c r="J51" s="236"/>
      <c r="K51" s="236"/>
      <c r="L51" s="236"/>
      <c r="M51" s="236"/>
      <c r="N51" s="236"/>
      <c r="O51" s="236"/>
      <c r="P51" s="237">
        <v>700</v>
      </c>
      <c r="Q51" s="237">
        <v>700</v>
      </c>
      <c r="R51" s="237">
        <v>700</v>
      </c>
      <c r="S51" s="237">
        <v>700</v>
      </c>
      <c r="T51" s="237">
        <v>700</v>
      </c>
      <c r="U51" s="237">
        <v>700</v>
      </c>
      <c r="V51" s="237">
        <v>700</v>
      </c>
      <c r="W51" s="237">
        <v>700</v>
      </c>
      <c r="X51" s="237">
        <v>700</v>
      </c>
      <c r="Y51" s="237">
        <v>700</v>
      </c>
      <c r="Z51" s="237"/>
      <c r="AA51" s="131">
        <f>Z51/P51*100</f>
        <v>0</v>
      </c>
    </row>
    <row r="52" spans="1:27" ht="15.75">
      <c r="A52" s="230" t="s">
        <v>262</v>
      </c>
      <c r="B52" s="208" t="s">
        <v>123</v>
      </c>
      <c r="C52" s="208" t="s">
        <v>120</v>
      </c>
      <c r="D52" s="220" t="s">
        <v>206</v>
      </c>
      <c r="E52" s="208" t="s">
        <v>261</v>
      </c>
      <c r="F52" s="208" t="s">
        <v>260</v>
      </c>
      <c r="G52" s="235"/>
      <c r="H52" s="234"/>
      <c r="I52" s="182"/>
      <c r="J52" s="174"/>
      <c r="K52" s="192"/>
      <c r="L52" s="195"/>
      <c r="M52" s="179"/>
      <c r="N52" s="120"/>
      <c r="O52" s="174"/>
      <c r="P52" s="213">
        <v>181772</v>
      </c>
      <c r="Q52" s="213">
        <v>132300</v>
      </c>
      <c r="R52" s="213">
        <v>132300</v>
      </c>
      <c r="S52" s="213">
        <v>132300</v>
      </c>
      <c r="T52" s="213">
        <v>132300</v>
      </c>
      <c r="U52" s="213">
        <v>132300</v>
      </c>
      <c r="V52" s="213">
        <v>132300</v>
      </c>
      <c r="W52" s="213">
        <v>132300</v>
      </c>
      <c r="X52" s="213">
        <v>132300</v>
      </c>
      <c r="Y52" s="213">
        <v>132300</v>
      </c>
      <c r="Z52" s="213"/>
      <c r="AA52" s="131">
        <f>Z52/P52*100</f>
        <v>0</v>
      </c>
    </row>
    <row r="53" spans="1:27" ht="12.75" hidden="1">
      <c r="A53" s="320"/>
      <c r="B53" s="163"/>
      <c r="C53" s="163"/>
      <c r="D53" s="180"/>
      <c r="E53" s="163"/>
      <c r="F53" s="163"/>
      <c r="G53" s="235"/>
      <c r="H53" s="234"/>
      <c r="I53" s="182"/>
      <c r="J53" s="191"/>
      <c r="K53" s="192"/>
      <c r="L53" s="191"/>
      <c r="M53" s="179"/>
      <c r="N53" s="120"/>
      <c r="O53" s="174"/>
      <c r="P53" s="213"/>
      <c r="Q53" s="128"/>
      <c r="R53" s="128"/>
      <c r="S53" s="120"/>
      <c r="T53" s="120"/>
      <c r="U53" s="415" t="e">
        <f>T53/P53*100</f>
        <v>#DIV/0!</v>
      </c>
      <c r="V53" s="140"/>
      <c r="W53" s="131" t="e">
        <f>V53/P53*100</f>
        <v>#DIV/0!</v>
      </c>
      <c r="X53" s="141"/>
      <c r="Y53" s="141"/>
      <c r="Z53" s="140"/>
      <c r="AA53" s="131"/>
    </row>
    <row r="54" spans="1:27" ht="15.75">
      <c r="A54" s="475" t="s">
        <v>296</v>
      </c>
      <c r="B54" s="315" t="s">
        <v>123</v>
      </c>
      <c r="C54" s="315" t="s">
        <v>124</v>
      </c>
      <c r="D54" s="316" t="s">
        <v>128</v>
      </c>
      <c r="E54" s="315"/>
      <c r="F54" s="315"/>
      <c r="G54" s="317"/>
      <c r="H54" s="318"/>
      <c r="I54" s="476"/>
      <c r="J54" s="319"/>
      <c r="K54" s="477"/>
      <c r="L54" s="319"/>
      <c r="M54" s="252"/>
      <c r="N54" s="257"/>
      <c r="O54" s="478"/>
      <c r="P54" s="479">
        <f>P56+P61</f>
        <v>434200</v>
      </c>
      <c r="Q54" s="479">
        <f aca="true" t="shared" si="16" ref="Q54:Z54">Q56+Q61</f>
        <v>15000</v>
      </c>
      <c r="R54" s="479">
        <f t="shared" si="16"/>
        <v>15000</v>
      </c>
      <c r="S54" s="479">
        <f t="shared" si="16"/>
        <v>15000</v>
      </c>
      <c r="T54" s="479">
        <f t="shared" si="16"/>
        <v>15000</v>
      </c>
      <c r="U54" s="479">
        <f t="shared" si="16"/>
        <v>15000</v>
      </c>
      <c r="V54" s="479">
        <f t="shared" si="16"/>
        <v>15000</v>
      </c>
      <c r="W54" s="479">
        <f t="shared" si="16"/>
        <v>15000</v>
      </c>
      <c r="X54" s="479">
        <f t="shared" si="16"/>
        <v>15000</v>
      </c>
      <c r="Y54" s="479">
        <f t="shared" si="16"/>
        <v>15000</v>
      </c>
      <c r="Z54" s="479">
        <f t="shared" si="16"/>
        <v>198067.39</v>
      </c>
      <c r="AA54" s="478">
        <f>Z54/P54*100</f>
        <v>45.61662597881161</v>
      </c>
    </row>
    <row r="55" spans="1:27" ht="12.75" hidden="1">
      <c r="A55" s="320"/>
      <c r="B55" s="208" t="s">
        <v>123</v>
      </c>
      <c r="C55" s="208" t="s">
        <v>124</v>
      </c>
      <c r="D55" s="220" t="s">
        <v>128</v>
      </c>
      <c r="E55" s="163"/>
      <c r="F55" s="163"/>
      <c r="G55" s="235"/>
      <c r="H55" s="234"/>
      <c r="I55" s="182"/>
      <c r="J55" s="191"/>
      <c r="K55" s="192"/>
      <c r="L55" s="191"/>
      <c r="M55" s="179"/>
      <c r="N55" s="120"/>
      <c r="O55" s="174"/>
      <c r="P55" s="213">
        <f>P56+P57</f>
        <v>711993.39</v>
      </c>
      <c r="Q55" s="213">
        <f aca="true" t="shared" si="17" ref="Q55:AA55">Q56+Q57</f>
        <v>0</v>
      </c>
      <c r="R55" s="213">
        <f t="shared" si="17"/>
        <v>0</v>
      </c>
      <c r="S55" s="213">
        <f t="shared" si="17"/>
        <v>0</v>
      </c>
      <c r="T55" s="213">
        <f t="shared" si="17"/>
        <v>0</v>
      </c>
      <c r="U55" s="213">
        <f t="shared" si="17"/>
        <v>0</v>
      </c>
      <c r="V55" s="213">
        <f t="shared" si="17"/>
        <v>0</v>
      </c>
      <c r="W55" s="213">
        <f t="shared" si="17"/>
        <v>0</v>
      </c>
      <c r="X55" s="213">
        <f t="shared" si="17"/>
        <v>0</v>
      </c>
      <c r="Y55" s="213">
        <f t="shared" si="17"/>
        <v>0</v>
      </c>
      <c r="Z55" s="213">
        <f t="shared" si="17"/>
        <v>351287.48</v>
      </c>
      <c r="AA55" s="174">
        <f t="shared" si="17"/>
        <v>98.72360324343444</v>
      </c>
    </row>
    <row r="56" spans="1:27" ht="31.5">
      <c r="A56" s="225" t="s">
        <v>241</v>
      </c>
      <c r="B56" s="208" t="s">
        <v>123</v>
      </c>
      <c r="C56" s="208" t="s">
        <v>124</v>
      </c>
      <c r="D56" s="220" t="s">
        <v>128</v>
      </c>
      <c r="E56" s="208" t="s">
        <v>297</v>
      </c>
      <c r="F56" s="208" t="s">
        <v>213</v>
      </c>
      <c r="G56" s="235"/>
      <c r="H56" s="234"/>
      <c r="I56" s="182"/>
      <c r="J56" s="191"/>
      <c r="K56" s="192"/>
      <c r="L56" s="191"/>
      <c r="M56" s="179"/>
      <c r="N56" s="120"/>
      <c r="O56" s="174"/>
      <c r="P56" s="213">
        <f>P57+P58</f>
        <v>402700</v>
      </c>
      <c r="Q56" s="213">
        <f aca="true" t="shared" si="18" ref="Q56:Z56">Q57+Q58</f>
        <v>0</v>
      </c>
      <c r="R56" s="213">
        <f t="shared" si="18"/>
        <v>0</v>
      </c>
      <c r="S56" s="213">
        <f t="shared" si="18"/>
        <v>0</v>
      </c>
      <c r="T56" s="213">
        <f t="shared" si="18"/>
        <v>0</v>
      </c>
      <c r="U56" s="213">
        <f t="shared" si="18"/>
        <v>0</v>
      </c>
      <c r="V56" s="213">
        <f t="shared" si="18"/>
        <v>0</v>
      </c>
      <c r="W56" s="213">
        <f t="shared" si="18"/>
        <v>0</v>
      </c>
      <c r="X56" s="213">
        <f t="shared" si="18"/>
        <v>0</v>
      </c>
      <c r="Y56" s="213">
        <f t="shared" si="18"/>
        <v>0</v>
      </c>
      <c r="Z56" s="213">
        <f t="shared" si="18"/>
        <v>198067.39</v>
      </c>
      <c r="AA56" s="131">
        <f aca="true" t="shared" si="19" ref="AA56:AA65">Z56/P56*100</f>
        <v>49.184849764092384</v>
      </c>
    </row>
    <row r="57" spans="1:27" ht="15.75">
      <c r="A57" s="457" t="s">
        <v>345</v>
      </c>
      <c r="B57" s="208" t="s">
        <v>123</v>
      </c>
      <c r="C57" s="208" t="s">
        <v>124</v>
      </c>
      <c r="D57" s="220" t="s">
        <v>128</v>
      </c>
      <c r="E57" s="208" t="s">
        <v>297</v>
      </c>
      <c r="F57" s="208" t="s">
        <v>346</v>
      </c>
      <c r="G57" s="235"/>
      <c r="H57" s="234"/>
      <c r="I57" s="182"/>
      <c r="J57" s="191"/>
      <c r="K57" s="192"/>
      <c r="L57" s="191"/>
      <c r="M57" s="179"/>
      <c r="N57" s="120"/>
      <c r="O57" s="174"/>
      <c r="P57" s="213">
        <v>309293.39</v>
      </c>
      <c r="Q57" s="128"/>
      <c r="R57" s="128"/>
      <c r="S57" s="120"/>
      <c r="T57" s="120"/>
      <c r="U57" s="415"/>
      <c r="V57" s="140"/>
      <c r="W57" s="131"/>
      <c r="X57" s="141"/>
      <c r="Y57" s="141"/>
      <c r="Z57" s="213">
        <v>153220.09</v>
      </c>
      <c r="AA57" s="131">
        <f t="shared" si="19"/>
        <v>49.538753479342056</v>
      </c>
    </row>
    <row r="58" spans="1:27" ht="47.25">
      <c r="A58" s="457" t="s">
        <v>347</v>
      </c>
      <c r="B58" s="208" t="s">
        <v>123</v>
      </c>
      <c r="C58" s="208" t="s">
        <v>124</v>
      </c>
      <c r="D58" s="220" t="s">
        <v>128</v>
      </c>
      <c r="E58" s="208" t="s">
        <v>297</v>
      </c>
      <c r="F58" s="208" t="s">
        <v>348</v>
      </c>
      <c r="G58" s="235"/>
      <c r="H58" s="234"/>
      <c r="I58" s="182"/>
      <c r="J58" s="191"/>
      <c r="K58" s="192"/>
      <c r="L58" s="191"/>
      <c r="M58" s="179"/>
      <c r="N58" s="120"/>
      <c r="O58" s="174"/>
      <c r="P58" s="213">
        <v>93406.61</v>
      </c>
      <c r="Q58" s="128"/>
      <c r="R58" s="128"/>
      <c r="S58" s="120"/>
      <c r="T58" s="120"/>
      <c r="U58" s="415"/>
      <c r="V58" s="140"/>
      <c r="W58" s="131"/>
      <c r="X58" s="141"/>
      <c r="Y58" s="141"/>
      <c r="Z58" s="213">
        <v>44847.3</v>
      </c>
      <c r="AA58" s="131">
        <f t="shared" si="19"/>
        <v>48.01298323534063</v>
      </c>
    </row>
    <row r="59" spans="1:27" ht="12.75" hidden="1">
      <c r="A59" s="305" t="s">
        <v>207</v>
      </c>
      <c r="B59" s="249" t="s">
        <v>123</v>
      </c>
      <c r="C59" s="249" t="s">
        <v>128</v>
      </c>
      <c r="D59" s="250" t="s">
        <v>121</v>
      </c>
      <c r="E59" s="249"/>
      <c r="F59" s="249"/>
      <c r="G59" s="249" t="s">
        <v>119</v>
      </c>
      <c r="H59" s="251"/>
      <c r="I59" s="251"/>
      <c r="J59" s="251"/>
      <c r="K59" s="251"/>
      <c r="L59" s="251"/>
      <c r="M59" s="251"/>
      <c r="N59" s="251"/>
      <c r="O59" s="251"/>
      <c r="P59" s="367">
        <f>P60</f>
        <v>31500</v>
      </c>
      <c r="Q59" s="367">
        <f aca="true" t="shared" si="20" ref="Q59:Z60">Q60</f>
        <v>15000</v>
      </c>
      <c r="R59" s="367">
        <f t="shared" si="20"/>
        <v>15000</v>
      </c>
      <c r="S59" s="367">
        <f t="shared" si="20"/>
        <v>15000</v>
      </c>
      <c r="T59" s="367">
        <f t="shared" si="20"/>
        <v>15000</v>
      </c>
      <c r="U59" s="367">
        <f t="shared" si="20"/>
        <v>15000</v>
      </c>
      <c r="V59" s="367">
        <f t="shared" si="20"/>
        <v>15000</v>
      </c>
      <c r="W59" s="367">
        <f t="shared" si="20"/>
        <v>15000</v>
      </c>
      <c r="X59" s="367">
        <f t="shared" si="20"/>
        <v>15000</v>
      </c>
      <c r="Y59" s="367">
        <f t="shared" si="20"/>
        <v>15000</v>
      </c>
      <c r="Z59" s="367">
        <f t="shared" si="20"/>
        <v>0</v>
      </c>
      <c r="AA59" s="131">
        <f t="shared" si="19"/>
        <v>0</v>
      </c>
    </row>
    <row r="60" spans="1:27" ht="25.5" hidden="1">
      <c r="A60" s="368" t="s">
        <v>259</v>
      </c>
      <c r="B60" s="163" t="s">
        <v>123</v>
      </c>
      <c r="C60" s="163" t="s">
        <v>128</v>
      </c>
      <c r="D60" s="180" t="s">
        <v>163</v>
      </c>
      <c r="E60" s="208" t="s">
        <v>258</v>
      </c>
      <c r="F60" s="163"/>
      <c r="G60" s="163"/>
      <c r="H60" s="193"/>
      <c r="I60" s="193"/>
      <c r="J60" s="193"/>
      <c r="K60" s="193"/>
      <c r="L60" s="193"/>
      <c r="M60" s="193"/>
      <c r="N60" s="193"/>
      <c r="O60" s="193"/>
      <c r="P60" s="194">
        <f>P61</f>
        <v>31500</v>
      </c>
      <c r="Q60" s="194">
        <f t="shared" si="20"/>
        <v>15000</v>
      </c>
      <c r="R60" s="194">
        <f t="shared" si="20"/>
        <v>15000</v>
      </c>
      <c r="S60" s="194">
        <f t="shared" si="20"/>
        <v>15000</v>
      </c>
      <c r="T60" s="194">
        <f t="shared" si="20"/>
        <v>15000</v>
      </c>
      <c r="U60" s="194">
        <f t="shared" si="20"/>
        <v>15000</v>
      </c>
      <c r="V60" s="194">
        <f t="shared" si="20"/>
        <v>15000</v>
      </c>
      <c r="W60" s="194">
        <f t="shared" si="20"/>
        <v>15000</v>
      </c>
      <c r="X60" s="194">
        <f t="shared" si="20"/>
        <v>15000</v>
      </c>
      <c r="Y60" s="194">
        <f t="shared" si="20"/>
        <v>15000</v>
      </c>
      <c r="Z60" s="194">
        <f t="shared" si="20"/>
        <v>0</v>
      </c>
      <c r="AA60" s="131">
        <f t="shared" si="19"/>
        <v>0</v>
      </c>
    </row>
    <row r="61" spans="1:27" ht="31.5">
      <c r="A61" s="224" t="s">
        <v>239</v>
      </c>
      <c r="B61" s="163" t="s">
        <v>123</v>
      </c>
      <c r="C61" s="208" t="s">
        <v>124</v>
      </c>
      <c r="D61" s="220" t="s">
        <v>128</v>
      </c>
      <c r="E61" s="208" t="s">
        <v>297</v>
      </c>
      <c r="F61" s="208" t="s">
        <v>204</v>
      </c>
      <c r="G61" s="235"/>
      <c r="H61" s="234"/>
      <c r="I61" s="234"/>
      <c r="J61" s="234"/>
      <c r="K61" s="234"/>
      <c r="L61" s="234"/>
      <c r="M61" s="234"/>
      <c r="N61" s="234"/>
      <c r="O61" s="234"/>
      <c r="P61" s="237">
        <v>31500</v>
      </c>
      <c r="Q61" s="237">
        <v>15000</v>
      </c>
      <c r="R61" s="237">
        <v>15000</v>
      </c>
      <c r="S61" s="237">
        <v>15000</v>
      </c>
      <c r="T61" s="237">
        <v>15000</v>
      </c>
      <c r="U61" s="237">
        <v>15000</v>
      </c>
      <c r="V61" s="237">
        <v>15000</v>
      </c>
      <c r="W61" s="237">
        <v>15000</v>
      </c>
      <c r="X61" s="237">
        <v>15000</v>
      </c>
      <c r="Y61" s="237">
        <v>15000</v>
      </c>
      <c r="Z61" s="237"/>
      <c r="AA61" s="131">
        <f t="shared" si="19"/>
        <v>0</v>
      </c>
    </row>
    <row r="62" spans="1:27" ht="31.5">
      <c r="A62" s="440" t="s">
        <v>387</v>
      </c>
      <c r="B62" s="241" t="s">
        <v>123</v>
      </c>
      <c r="C62" s="241" t="s">
        <v>128</v>
      </c>
      <c r="D62" s="298" t="s">
        <v>163</v>
      </c>
      <c r="E62" s="241"/>
      <c r="F62" s="241"/>
      <c r="G62" s="441"/>
      <c r="H62" s="442"/>
      <c r="I62" s="442"/>
      <c r="J62" s="442"/>
      <c r="K62" s="442"/>
      <c r="L62" s="442"/>
      <c r="M62" s="442"/>
      <c r="N62" s="442"/>
      <c r="O62" s="442"/>
      <c r="P62" s="443">
        <f>P63</f>
        <v>50000</v>
      </c>
      <c r="Q62" s="443">
        <f aca="true" t="shared" si="21" ref="Q62:Z63">Q63</f>
        <v>0</v>
      </c>
      <c r="R62" s="443">
        <f t="shared" si="21"/>
        <v>0</v>
      </c>
      <c r="S62" s="443">
        <f t="shared" si="21"/>
        <v>0</v>
      </c>
      <c r="T62" s="443">
        <f t="shared" si="21"/>
        <v>0</v>
      </c>
      <c r="U62" s="443">
        <f t="shared" si="21"/>
        <v>0</v>
      </c>
      <c r="V62" s="443">
        <f t="shared" si="21"/>
        <v>0</v>
      </c>
      <c r="W62" s="443">
        <f t="shared" si="21"/>
        <v>0</v>
      </c>
      <c r="X62" s="443">
        <f t="shared" si="21"/>
        <v>0</v>
      </c>
      <c r="Y62" s="443">
        <f t="shared" si="21"/>
        <v>0</v>
      </c>
      <c r="Z62" s="443">
        <f t="shared" si="21"/>
        <v>0</v>
      </c>
      <c r="AA62" s="444">
        <f t="shared" si="19"/>
        <v>0</v>
      </c>
    </row>
    <row r="63" spans="1:27" ht="31.5">
      <c r="A63" s="224" t="s">
        <v>471</v>
      </c>
      <c r="B63" s="208" t="s">
        <v>123</v>
      </c>
      <c r="C63" s="208" t="s">
        <v>128</v>
      </c>
      <c r="D63" s="220" t="s">
        <v>163</v>
      </c>
      <c r="E63" s="208" t="s">
        <v>258</v>
      </c>
      <c r="F63" s="208"/>
      <c r="G63" s="235"/>
      <c r="H63" s="234"/>
      <c r="I63" s="234"/>
      <c r="J63" s="234"/>
      <c r="K63" s="234"/>
      <c r="L63" s="234"/>
      <c r="M63" s="234"/>
      <c r="N63" s="234"/>
      <c r="O63" s="234"/>
      <c r="P63" s="237">
        <f>P64</f>
        <v>50000</v>
      </c>
      <c r="Q63" s="237">
        <f t="shared" si="21"/>
        <v>0</v>
      </c>
      <c r="R63" s="237">
        <f t="shared" si="21"/>
        <v>0</v>
      </c>
      <c r="S63" s="237">
        <f t="shared" si="21"/>
        <v>0</v>
      </c>
      <c r="T63" s="237">
        <f t="shared" si="21"/>
        <v>0</v>
      </c>
      <c r="U63" s="237">
        <f t="shared" si="21"/>
        <v>0</v>
      </c>
      <c r="V63" s="237">
        <f t="shared" si="21"/>
        <v>0</v>
      </c>
      <c r="W63" s="237">
        <f t="shared" si="21"/>
        <v>0</v>
      </c>
      <c r="X63" s="237">
        <f t="shared" si="21"/>
        <v>0</v>
      </c>
      <c r="Y63" s="237">
        <f t="shared" si="21"/>
        <v>0</v>
      </c>
      <c r="Z63" s="237">
        <f t="shared" si="21"/>
        <v>0</v>
      </c>
      <c r="AA63" s="131">
        <f t="shared" si="19"/>
        <v>0</v>
      </c>
    </row>
    <row r="64" spans="1:27" ht="31.5">
      <c r="A64" s="224" t="s">
        <v>239</v>
      </c>
      <c r="B64" s="208" t="s">
        <v>123</v>
      </c>
      <c r="C64" s="208" t="s">
        <v>128</v>
      </c>
      <c r="D64" s="220" t="s">
        <v>163</v>
      </c>
      <c r="E64" s="208" t="s">
        <v>258</v>
      </c>
      <c r="F64" s="208" t="s">
        <v>204</v>
      </c>
      <c r="G64" s="235"/>
      <c r="H64" s="234"/>
      <c r="I64" s="234"/>
      <c r="J64" s="234"/>
      <c r="K64" s="234"/>
      <c r="L64" s="234"/>
      <c r="M64" s="234"/>
      <c r="N64" s="234"/>
      <c r="O64" s="234"/>
      <c r="P64" s="237">
        <v>50000</v>
      </c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131">
        <f t="shared" si="19"/>
        <v>0</v>
      </c>
    </row>
    <row r="65" spans="1:27" ht="15">
      <c r="A65" s="369" t="s">
        <v>160</v>
      </c>
      <c r="B65" s="241" t="s">
        <v>123</v>
      </c>
      <c r="C65" s="241" t="s">
        <v>137</v>
      </c>
      <c r="D65" s="298" t="s">
        <v>121</v>
      </c>
      <c r="E65" s="241"/>
      <c r="F65" s="241"/>
      <c r="G65" s="241" t="s">
        <v>119</v>
      </c>
      <c r="H65" s="299"/>
      <c r="I65" s="300"/>
      <c r="J65" s="301"/>
      <c r="K65" s="302"/>
      <c r="L65" s="301"/>
      <c r="M65" s="300"/>
      <c r="N65" s="303"/>
      <c r="O65" s="302"/>
      <c r="P65" s="304">
        <f>P69+P73</f>
        <v>33784759.78</v>
      </c>
      <c r="Q65" s="304">
        <f aca="true" t="shared" si="22" ref="Q65:Z65">Q69+Q73</f>
        <v>10810721.3</v>
      </c>
      <c r="R65" s="304">
        <f t="shared" si="22"/>
        <v>10810721.3</v>
      </c>
      <c r="S65" s="304">
        <f t="shared" si="22"/>
        <v>10810721.3</v>
      </c>
      <c r="T65" s="304">
        <f t="shared" si="22"/>
        <v>10810721.3</v>
      </c>
      <c r="U65" s="304">
        <f t="shared" si="22"/>
        <v>10810721.3</v>
      </c>
      <c r="V65" s="304">
        <f t="shared" si="22"/>
        <v>10810721.3</v>
      </c>
      <c r="W65" s="304">
        <f t="shared" si="22"/>
        <v>10810721.3</v>
      </c>
      <c r="X65" s="304">
        <f t="shared" si="22"/>
        <v>10810721.3</v>
      </c>
      <c r="Y65" s="304">
        <f t="shared" si="22"/>
        <v>10810721.3</v>
      </c>
      <c r="Z65" s="304">
        <f t="shared" si="22"/>
        <v>895508.46</v>
      </c>
      <c r="AA65" s="304">
        <f t="shared" si="19"/>
        <v>2.65062846630073</v>
      </c>
    </row>
    <row r="66" spans="1:27" ht="12.75" hidden="1">
      <c r="A66" s="305" t="s">
        <v>291</v>
      </c>
      <c r="B66" s="241" t="s">
        <v>123</v>
      </c>
      <c r="C66" s="241" t="s">
        <v>137</v>
      </c>
      <c r="D66" s="298" t="s">
        <v>166</v>
      </c>
      <c r="E66" s="241"/>
      <c r="F66" s="241"/>
      <c r="G66" s="241"/>
      <c r="H66" s="299"/>
      <c r="I66" s="300"/>
      <c r="J66" s="301"/>
      <c r="K66" s="302"/>
      <c r="L66" s="301"/>
      <c r="M66" s="300"/>
      <c r="N66" s="303"/>
      <c r="O66" s="302"/>
      <c r="P66" s="304">
        <f aca="true" t="shared" si="23" ref="P66:AA67">P67</f>
        <v>0</v>
      </c>
      <c r="Q66" s="304">
        <f t="shared" si="23"/>
        <v>0</v>
      </c>
      <c r="R66" s="304">
        <f t="shared" si="23"/>
        <v>0</v>
      </c>
      <c r="S66" s="304">
        <f t="shared" si="23"/>
        <v>0</v>
      </c>
      <c r="T66" s="304">
        <f t="shared" si="23"/>
        <v>0</v>
      </c>
      <c r="U66" s="304">
        <f t="shared" si="23"/>
        <v>0</v>
      </c>
      <c r="V66" s="304">
        <f t="shared" si="23"/>
        <v>0</v>
      </c>
      <c r="W66" s="304">
        <f t="shared" si="23"/>
        <v>0</v>
      </c>
      <c r="X66" s="304">
        <f t="shared" si="23"/>
        <v>0</v>
      </c>
      <c r="Y66" s="304">
        <f t="shared" si="23"/>
        <v>0</v>
      </c>
      <c r="Z66" s="304">
        <f t="shared" si="23"/>
        <v>0</v>
      </c>
      <c r="AA66" s="304">
        <f t="shared" si="23"/>
        <v>0</v>
      </c>
    </row>
    <row r="67" spans="1:27" ht="31.5" hidden="1">
      <c r="A67" s="224" t="s">
        <v>292</v>
      </c>
      <c r="B67" s="306" t="s">
        <v>123</v>
      </c>
      <c r="C67" s="306" t="s">
        <v>137</v>
      </c>
      <c r="D67" s="307" t="s">
        <v>166</v>
      </c>
      <c r="E67" s="306" t="s">
        <v>293</v>
      </c>
      <c r="F67" s="306"/>
      <c r="G67" s="306"/>
      <c r="H67" s="308"/>
      <c r="I67" s="309"/>
      <c r="J67" s="310"/>
      <c r="K67" s="311"/>
      <c r="L67" s="310"/>
      <c r="M67" s="309"/>
      <c r="N67" s="312"/>
      <c r="O67" s="311"/>
      <c r="P67" s="313">
        <f>P68</f>
        <v>0</v>
      </c>
      <c r="Q67" s="313">
        <f t="shared" si="23"/>
        <v>0</v>
      </c>
      <c r="R67" s="313">
        <f t="shared" si="23"/>
        <v>0</v>
      </c>
      <c r="S67" s="313">
        <f t="shared" si="23"/>
        <v>0</v>
      </c>
      <c r="T67" s="313">
        <f t="shared" si="23"/>
        <v>0</v>
      </c>
      <c r="U67" s="313">
        <f t="shared" si="23"/>
        <v>0</v>
      </c>
      <c r="V67" s="313">
        <f t="shared" si="23"/>
        <v>0</v>
      </c>
      <c r="W67" s="313">
        <f t="shared" si="23"/>
        <v>0</v>
      </c>
      <c r="X67" s="313">
        <f t="shared" si="23"/>
        <v>0</v>
      </c>
      <c r="Y67" s="313">
        <f t="shared" si="23"/>
        <v>0</v>
      </c>
      <c r="Z67" s="313">
        <f t="shared" si="23"/>
        <v>0</v>
      </c>
      <c r="AA67" s="313">
        <f t="shared" si="23"/>
        <v>0</v>
      </c>
    </row>
    <row r="68" spans="1:27" ht="25.5" hidden="1">
      <c r="A68" s="314" t="s">
        <v>294</v>
      </c>
      <c r="B68" s="306" t="s">
        <v>123</v>
      </c>
      <c r="C68" s="306" t="s">
        <v>137</v>
      </c>
      <c r="D68" s="307" t="s">
        <v>166</v>
      </c>
      <c r="E68" s="306" t="s">
        <v>293</v>
      </c>
      <c r="F68" s="306" t="s">
        <v>295</v>
      </c>
      <c r="G68" s="306"/>
      <c r="H68" s="308"/>
      <c r="I68" s="309"/>
      <c r="J68" s="310"/>
      <c r="K68" s="311"/>
      <c r="L68" s="310"/>
      <c r="M68" s="309"/>
      <c r="N68" s="312"/>
      <c r="O68" s="311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</row>
    <row r="69" spans="1:27" ht="12.75">
      <c r="A69" s="370" t="s">
        <v>160</v>
      </c>
      <c r="B69" s="371" t="s">
        <v>192</v>
      </c>
      <c r="C69" s="371" t="s">
        <v>137</v>
      </c>
      <c r="D69" s="379" t="s">
        <v>120</v>
      </c>
      <c r="E69" s="371"/>
      <c r="F69" s="371"/>
      <c r="G69" s="371" t="s">
        <v>119</v>
      </c>
      <c r="H69" s="480"/>
      <c r="I69" s="481"/>
      <c r="J69" s="482"/>
      <c r="K69" s="483"/>
      <c r="L69" s="482"/>
      <c r="M69" s="481"/>
      <c r="N69" s="484"/>
      <c r="O69" s="483"/>
      <c r="P69" s="485">
        <f>P70</f>
        <v>49100</v>
      </c>
      <c r="Q69" s="485">
        <f aca="true" t="shared" si="24" ref="Q69:Z69">Q70</f>
        <v>32300</v>
      </c>
      <c r="R69" s="485">
        <f t="shared" si="24"/>
        <v>32300</v>
      </c>
      <c r="S69" s="485">
        <f t="shared" si="24"/>
        <v>32300</v>
      </c>
      <c r="T69" s="485">
        <f t="shared" si="24"/>
        <v>32300</v>
      </c>
      <c r="U69" s="485">
        <f t="shared" si="24"/>
        <v>32300</v>
      </c>
      <c r="V69" s="485">
        <f t="shared" si="24"/>
        <v>32300</v>
      </c>
      <c r="W69" s="485">
        <f t="shared" si="24"/>
        <v>32300</v>
      </c>
      <c r="X69" s="485">
        <f t="shared" si="24"/>
        <v>32300</v>
      </c>
      <c r="Y69" s="485">
        <f t="shared" si="24"/>
        <v>32300</v>
      </c>
      <c r="Z69" s="485">
        <f t="shared" si="24"/>
        <v>24550</v>
      </c>
      <c r="AA69" s="485">
        <f>Z69/P69*100</f>
        <v>50</v>
      </c>
    </row>
    <row r="70" spans="1:27" ht="31.5">
      <c r="A70" s="225" t="s">
        <v>241</v>
      </c>
      <c r="B70" s="163" t="s">
        <v>192</v>
      </c>
      <c r="C70" s="163" t="s">
        <v>137</v>
      </c>
      <c r="D70" s="180" t="s">
        <v>120</v>
      </c>
      <c r="E70" s="208"/>
      <c r="F70" s="208" t="s">
        <v>213</v>
      </c>
      <c r="G70" s="163" t="s">
        <v>119</v>
      </c>
      <c r="H70" s="193"/>
      <c r="I70" s="182"/>
      <c r="J70" s="205"/>
      <c r="K70" s="192"/>
      <c r="L70" s="205"/>
      <c r="M70" s="182"/>
      <c r="N70" s="206"/>
      <c r="O70" s="192"/>
      <c r="P70" s="207">
        <f>P71+P72</f>
        <v>49100</v>
      </c>
      <c r="Q70" s="207">
        <f aca="true" t="shared" si="25" ref="Q70:Z70">Q71+Q72</f>
        <v>32300</v>
      </c>
      <c r="R70" s="207">
        <f t="shared" si="25"/>
        <v>32300</v>
      </c>
      <c r="S70" s="207">
        <f t="shared" si="25"/>
        <v>32300</v>
      </c>
      <c r="T70" s="207">
        <f t="shared" si="25"/>
        <v>32300</v>
      </c>
      <c r="U70" s="207">
        <f t="shared" si="25"/>
        <v>32300</v>
      </c>
      <c r="V70" s="207">
        <f t="shared" si="25"/>
        <v>32300</v>
      </c>
      <c r="W70" s="207">
        <f t="shared" si="25"/>
        <v>32300</v>
      </c>
      <c r="X70" s="207">
        <f t="shared" si="25"/>
        <v>32300</v>
      </c>
      <c r="Y70" s="207">
        <f t="shared" si="25"/>
        <v>32300</v>
      </c>
      <c r="Z70" s="207">
        <f t="shared" si="25"/>
        <v>24550</v>
      </c>
      <c r="AA70" s="313">
        <f>Z70/P70*100</f>
        <v>50</v>
      </c>
    </row>
    <row r="71" spans="1:27" ht="19.5" customHeight="1">
      <c r="A71" s="457" t="s">
        <v>345</v>
      </c>
      <c r="B71" s="163" t="s">
        <v>192</v>
      </c>
      <c r="C71" s="209" t="s">
        <v>137</v>
      </c>
      <c r="D71" s="180" t="s">
        <v>120</v>
      </c>
      <c r="E71" s="208" t="s">
        <v>238</v>
      </c>
      <c r="F71" s="208" t="s">
        <v>350</v>
      </c>
      <c r="G71" s="163" t="s">
        <v>125</v>
      </c>
      <c r="H71" s="193"/>
      <c r="I71" s="182"/>
      <c r="J71" s="205"/>
      <c r="K71" s="192"/>
      <c r="L71" s="205"/>
      <c r="M71" s="182"/>
      <c r="N71" s="206"/>
      <c r="O71" s="192"/>
      <c r="P71" s="207">
        <v>46593</v>
      </c>
      <c r="Q71" s="207">
        <v>30685</v>
      </c>
      <c r="R71" s="207">
        <v>30685</v>
      </c>
      <c r="S71" s="207">
        <v>30685</v>
      </c>
      <c r="T71" s="207">
        <v>30685</v>
      </c>
      <c r="U71" s="207">
        <v>30685</v>
      </c>
      <c r="V71" s="207">
        <v>30685</v>
      </c>
      <c r="W71" s="207">
        <v>30685</v>
      </c>
      <c r="X71" s="207">
        <v>30685</v>
      </c>
      <c r="Y71" s="207">
        <v>30685</v>
      </c>
      <c r="Z71" s="207">
        <v>23350</v>
      </c>
      <c r="AA71" s="313">
        <f>Z71/P71*100</f>
        <v>50.114824115210446</v>
      </c>
    </row>
    <row r="72" spans="1:27" ht="31.5">
      <c r="A72" s="224" t="s">
        <v>239</v>
      </c>
      <c r="B72" s="163" t="s">
        <v>192</v>
      </c>
      <c r="C72" s="209" t="s">
        <v>137</v>
      </c>
      <c r="D72" s="180" t="s">
        <v>120</v>
      </c>
      <c r="E72" s="208" t="s">
        <v>238</v>
      </c>
      <c r="F72" s="208" t="s">
        <v>204</v>
      </c>
      <c r="G72" s="163" t="s">
        <v>126</v>
      </c>
      <c r="H72" s="193"/>
      <c r="I72" s="182"/>
      <c r="J72" s="205"/>
      <c r="K72" s="192"/>
      <c r="L72" s="205"/>
      <c r="M72" s="182"/>
      <c r="N72" s="206"/>
      <c r="O72" s="192"/>
      <c r="P72" s="207">
        <v>2507</v>
      </c>
      <c r="Q72" s="207">
        <v>1615</v>
      </c>
      <c r="R72" s="207">
        <v>1615</v>
      </c>
      <c r="S72" s="207">
        <v>1615</v>
      </c>
      <c r="T72" s="207">
        <v>1615</v>
      </c>
      <c r="U72" s="207">
        <v>1615</v>
      </c>
      <c r="V72" s="207">
        <v>1615</v>
      </c>
      <c r="W72" s="207">
        <v>1615</v>
      </c>
      <c r="X72" s="207">
        <v>1615</v>
      </c>
      <c r="Y72" s="207">
        <v>1615</v>
      </c>
      <c r="Z72" s="207">
        <v>1200</v>
      </c>
      <c r="AA72" s="313">
        <f>Z72/P72*100</f>
        <v>47.86597526924611</v>
      </c>
    </row>
    <row r="73" spans="1:27" ht="12.75">
      <c r="A73" s="305" t="s">
        <v>185</v>
      </c>
      <c r="B73" s="241" t="s">
        <v>123</v>
      </c>
      <c r="C73" s="241" t="s">
        <v>137</v>
      </c>
      <c r="D73" s="298" t="s">
        <v>163</v>
      </c>
      <c r="E73" s="241"/>
      <c r="F73" s="241"/>
      <c r="G73" s="241"/>
      <c r="H73" s="299"/>
      <c r="I73" s="300"/>
      <c r="J73" s="301"/>
      <c r="K73" s="302"/>
      <c r="L73" s="301"/>
      <c r="M73" s="300"/>
      <c r="N73" s="303"/>
      <c r="O73" s="302"/>
      <c r="P73" s="304">
        <f>P74+P87+P89</f>
        <v>33735659.78</v>
      </c>
      <c r="Q73" s="304">
        <f aca="true" t="shared" si="26" ref="Q73:Z73">Q74+Q87+Q89</f>
        <v>10778421.3</v>
      </c>
      <c r="R73" s="304">
        <f t="shared" si="26"/>
        <v>10778421.3</v>
      </c>
      <c r="S73" s="304">
        <f t="shared" si="26"/>
        <v>10778421.3</v>
      </c>
      <c r="T73" s="304">
        <f t="shared" si="26"/>
        <v>10778421.3</v>
      </c>
      <c r="U73" s="304">
        <f t="shared" si="26"/>
        <v>10778421.3</v>
      </c>
      <c r="V73" s="304">
        <f t="shared" si="26"/>
        <v>10778421.3</v>
      </c>
      <c r="W73" s="304">
        <f t="shared" si="26"/>
        <v>10778421.3</v>
      </c>
      <c r="X73" s="304">
        <f t="shared" si="26"/>
        <v>10778421.3</v>
      </c>
      <c r="Y73" s="304">
        <f t="shared" si="26"/>
        <v>10778421.3</v>
      </c>
      <c r="Z73" s="304">
        <f t="shared" si="26"/>
        <v>870958.46</v>
      </c>
      <c r="AA73" s="313">
        <f aca="true" t="shared" si="27" ref="AA73:AA85">Z73/P73*100</f>
        <v>2.58171461794366</v>
      </c>
    </row>
    <row r="74" spans="1:27" ht="38.25">
      <c r="A74" s="368" t="s">
        <v>425</v>
      </c>
      <c r="B74" s="163" t="s">
        <v>123</v>
      </c>
      <c r="C74" s="163" t="s">
        <v>137</v>
      </c>
      <c r="D74" s="180" t="s">
        <v>163</v>
      </c>
      <c r="E74" s="208" t="s">
        <v>257</v>
      </c>
      <c r="F74" s="208"/>
      <c r="G74" s="235"/>
      <c r="H74" s="234"/>
      <c r="I74" s="234"/>
      <c r="J74" s="234"/>
      <c r="K74" s="234"/>
      <c r="L74" s="234"/>
      <c r="M74" s="234"/>
      <c r="N74" s="234"/>
      <c r="O74" s="234"/>
      <c r="P74" s="237">
        <f>P85+P86</f>
        <v>1997390</v>
      </c>
      <c r="Q74" s="237">
        <f aca="true" t="shared" si="28" ref="Q74:Z74">Q85+Q86</f>
        <v>10778421.3</v>
      </c>
      <c r="R74" s="237">
        <f t="shared" si="28"/>
        <v>10778421.3</v>
      </c>
      <c r="S74" s="237">
        <f t="shared" si="28"/>
        <v>10778421.3</v>
      </c>
      <c r="T74" s="237">
        <f t="shared" si="28"/>
        <v>10778421.3</v>
      </c>
      <c r="U74" s="237">
        <f t="shared" si="28"/>
        <v>10778421.3</v>
      </c>
      <c r="V74" s="237">
        <f t="shared" si="28"/>
        <v>10778421.3</v>
      </c>
      <c r="W74" s="237">
        <f t="shared" si="28"/>
        <v>10778421.3</v>
      </c>
      <c r="X74" s="237">
        <f t="shared" si="28"/>
        <v>10778421.3</v>
      </c>
      <c r="Y74" s="237">
        <f t="shared" si="28"/>
        <v>10778421.3</v>
      </c>
      <c r="Z74" s="237">
        <f t="shared" si="28"/>
        <v>870958.46</v>
      </c>
      <c r="AA74" s="313">
        <f t="shared" si="27"/>
        <v>43.60482729962601</v>
      </c>
    </row>
    <row r="75" spans="1:27" ht="12.75" hidden="1">
      <c r="A75" s="172" t="s">
        <v>145</v>
      </c>
      <c r="B75" s="163" t="s">
        <v>139</v>
      </c>
      <c r="C75" s="163" t="s">
        <v>120</v>
      </c>
      <c r="D75" s="180" t="s">
        <v>137</v>
      </c>
      <c r="E75" s="163" t="s">
        <v>140</v>
      </c>
      <c r="F75" s="163" t="s">
        <v>141</v>
      </c>
      <c r="G75" s="163" t="s">
        <v>146</v>
      </c>
      <c r="H75" s="193"/>
      <c r="I75" s="179"/>
      <c r="J75" s="191">
        <v>0</v>
      </c>
      <c r="K75" s="192"/>
      <c r="L75" s="191"/>
      <c r="M75" s="179"/>
      <c r="N75" s="123"/>
      <c r="O75" s="174"/>
      <c r="P75" s="213"/>
      <c r="Q75" s="128"/>
      <c r="R75" s="128"/>
      <c r="S75" s="128"/>
      <c r="T75" s="124"/>
      <c r="U75" s="415" t="e">
        <f aca="true" t="shared" si="29" ref="U75:U84">T75/P75*100</f>
        <v>#DIV/0!</v>
      </c>
      <c r="V75" s="140"/>
      <c r="W75" s="140"/>
      <c r="X75" s="140"/>
      <c r="Y75" s="140"/>
      <c r="Z75" s="140"/>
      <c r="AA75" s="313" t="e">
        <f t="shared" si="27"/>
        <v>#DIV/0!</v>
      </c>
    </row>
    <row r="76" spans="1:27" ht="12.75" hidden="1">
      <c r="A76" s="172" t="s">
        <v>149</v>
      </c>
      <c r="B76" s="163" t="s">
        <v>139</v>
      </c>
      <c r="C76" s="163" t="s">
        <v>120</v>
      </c>
      <c r="D76" s="180" t="s">
        <v>137</v>
      </c>
      <c r="E76" s="163" t="s">
        <v>140</v>
      </c>
      <c r="F76" s="163" t="s">
        <v>141</v>
      </c>
      <c r="G76" s="163" t="s">
        <v>136</v>
      </c>
      <c r="H76" s="193">
        <f aca="true" t="shared" si="30" ref="H76:O76">H79+H80</f>
        <v>0</v>
      </c>
      <c r="I76" s="193">
        <f t="shared" si="30"/>
        <v>112078</v>
      </c>
      <c r="J76" s="193">
        <f t="shared" si="30"/>
        <v>17500</v>
      </c>
      <c r="K76" s="193">
        <f t="shared" si="30"/>
        <v>0</v>
      </c>
      <c r="L76" s="193">
        <f t="shared" si="30"/>
        <v>0</v>
      </c>
      <c r="M76" s="193">
        <f t="shared" si="30"/>
        <v>0</v>
      </c>
      <c r="N76" s="193">
        <f t="shared" si="30"/>
        <v>0</v>
      </c>
      <c r="O76" s="193">
        <f t="shared" si="30"/>
        <v>0</v>
      </c>
      <c r="P76" s="194"/>
      <c r="Q76" s="193">
        <f>Q79+Q80</f>
        <v>0</v>
      </c>
      <c r="R76" s="193"/>
      <c r="S76" s="128"/>
      <c r="T76" s="124"/>
      <c r="U76" s="415" t="e">
        <f t="shared" si="29"/>
        <v>#DIV/0!</v>
      </c>
      <c r="V76" s="140"/>
      <c r="W76" s="140"/>
      <c r="X76" s="140"/>
      <c r="Y76" s="140"/>
      <c r="Z76" s="140"/>
      <c r="AA76" s="313" t="e">
        <f t="shared" si="27"/>
        <v>#DIV/0!</v>
      </c>
    </row>
    <row r="77" spans="1:27" ht="12.75" hidden="1">
      <c r="A77" s="188" t="s">
        <v>150</v>
      </c>
      <c r="B77" s="163" t="s">
        <v>139</v>
      </c>
      <c r="C77" s="163" t="s">
        <v>120</v>
      </c>
      <c r="D77" s="180" t="s">
        <v>137</v>
      </c>
      <c r="E77" s="163" t="s">
        <v>140</v>
      </c>
      <c r="F77" s="163" t="s">
        <v>141</v>
      </c>
      <c r="G77" s="196">
        <v>3400100</v>
      </c>
      <c r="H77" s="197"/>
      <c r="I77" s="182"/>
      <c r="J77" s="195"/>
      <c r="K77" s="192"/>
      <c r="L77" s="195"/>
      <c r="M77" s="179"/>
      <c r="N77" s="123"/>
      <c r="O77" s="174"/>
      <c r="P77" s="213"/>
      <c r="Q77" s="128"/>
      <c r="R77" s="128"/>
      <c r="S77" s="128"/>
      <c r="T77" s="124"/>
      <c r="U77" s="415" t="e">
        <f t="shared" si="29"/>
        <v>#DIV/0!</v>
      </c>
      <c r="V77" s="140"/>
      <c r="W77" s="140"/>
      <c r="X77" s="140"/>
      <c r="Y77" s="140"/>
      <c r="Z77" s="140"/>
      <c r="AA77" s="313" t="e">
        <f t="shared" si="27"/>
        <v>#DIV/0!</v>
      </c>
    </row>
    <row r="78" spans="1:27" ht="12.75" hidden="1">
      <c r="A78" s="188" t="s">
        <v>151</v>
      </c>
      <c r="B78" s="163" t="s">
        <v>139</v>
      </c>
      <c r="C78" s="163" t="s">
        <v>120</v>
      </c>
      <c r="D78" s="180" t="s">
        <v>137</v>
      </c>
      <c r="E78" s="163" t="s">
        <v>140</v>
      </c>
      <c r="F78" s="163" t="s">
        <v>141</v>
      </c>
      <c r="G78" s="196">
        <v>3400200</v>
      </c>
      <c r="H78" s="197"/>
      <c r="I78" s="182"/>
      <c r="J78" s="195"/>
      <c r="K78" s="192"/>
      <c r="L78" s="195"/>
      <c r="M78" s="179"/>
      <c r="N78" s="123"/>
      <c r="O78" s="174"/>
      <c r="P78" s="213"/>
      <c r="Q78" s="128"/>
      <c r="R78" s="128"/>
      <c r="S78" s="128"/>
      <c r="T78" s="124"/>
      <c r="U78" s="415" t="e">
        <f t="shared" si="29"/>
        <v>#DIV/0!</v>
      </c>
      <c r="V78" s="140"/>
      <c r="W78" s="140"/>
      <c r="X78" s="140"/>
      <c r="Y78" s="140"/>
      <c r="Z78" s="140"/>
      <c r="AA78" s="313" t="e">
        <f t="shared" si="27"/>
        <v>#DIV/0!</v>
      </c>
    </row>
    <row r="79" spans="1:27" ht="12.75" hidden="1">
      <c r="A79" s="188" t="s">
        <v>147</v>
      </c>
      <c r="B79" s="163" t="s">
        <v>139</v>
      </c>
      <c r="C79" s="163" t="s">
        <v>120</v>
      </c>
      <c r="D79" s="180" t="s">
        <v>137</v>
      </c>
      <c r="E79" s="163" t="s">
        <v>140</v>
      </c>
      <c r="F79" s="163" t="s">
        <v>141</v>
      </c>
      <c r="G79" s="196">
        <v>3400400</v>
      </c>
      <c r="H79" s="193"/>
      <c r="I79" s="182">
        <v>82078</v>
      </c>
      <c r="J79" s="191">
        <v>10000</v>
      </c>
      <c r="K79" s="192"/>
      <c r="L79" s="191"/>
      <c r="M79" s="179">
        <f>L79/I79*100</f>
        <v>0</v>
      </c>
      <c r="N79" s="123"/>
      <c r="O79" s="174"/>
      <c r="P79" s="213"/>
      <c r="Q79" s="128"/>
      <c r="R79" s="128"/>
      <c r="S79" s="128"/>
      <c r="T79" s="124"/>
      <c r="U79" s="415" t="e">
        <f t="shared" si="29"/>
        <v>#DIV/0!</v>
      </c>
      <c r="V79" s="140"/>
      <c r="W79" s="140"/>
      <c r="X79" s="140"/>
      <c r="Y79" s="140"/>
      <c r="Z79" s="140"/>
      <c r="AA79" s="313" t="e">
        <f t="shared" si="27"/>
        <v>#DIV/0!</v>
      </c>
    </row>
    <row r="80" spans="1:27" ht="12.75" hidden="1">
      <c r="A80" s="188" t="s">
        <v>148</v>
      </c>
      <c r="B80" s="163" t="s">
        <v>139</v>
      </c>
      <c r="C80" s="163" t="s">
        <v>120</v>
      </c>
      <c r="D80" s="180" t="s">
        <v>137</v>
      </c>
      <c r="E80" s="163" t="s">
        <v>140</v>
      </c>
      <c r="F80" s="163" t="s">
        <v>141</v>
      </c>
      <c r="G80" s="196">
        <v>3400500</v>
      </c>
      <c r="H80" s="193"/>
      <c r="I80" s="182">
        <v>30000</v>
      </c>
      <c r="J80" s="195">
        <v>7500</v>
      </c>
      <c r="K80" s="192"/>
      <c r="L80" s="195"/>
      <c r="M80" s="179">
        <f>L80/I80*100</f>
        <v>0</v>
      </c>
      <c r="N80" s="123"/>
      <c r="O80" s="174"/>
      <c r="P80" s="213"/>
      <c r="Q80" s="128"/>
      <c r="R80" s="128"/>
      <c r="S80" s="128"/>
      <c r="T80" s="124"/>
      <c r="U80" s="415" t="e">
        <f t="shared" si="29"/>
        <v>#DIV/0!</v>
      </c>
      <c r="V80" s="140"/>
      <c r="W80" s="140"/>
      <c r="X80" s="140"/>
      <c r="Y80" s="140"/>
      <c r="Z80" s="140"/>
      <c r="AA80" s="313" t="e">
        <f t="shared" si="27"/>
        <v>#DIV/0!</v>
      </c>
    </row>
    <row r="81" spans="1:27" ht="12.75" hidden="1">
      <c r="A81" s="188" t="s">
        <v>142</v>
      </c>
      <c r="B81" s="163" t="s">
        <v>139</v>
      </c>
      <c r="C81" s="163" t="s">
        <v>120</v>
      </c>
      <c r="D81" s="180" t="s">
        <v>137</v>
      </c>
      <c r="E81" s="163" t="s">
        <v>140</v>
      </c>
      <c r="F81" s="163" t="s">
        <v>141</v>
      </c>
      <c r="G81" s="196">
        <v>3400600</v>
      </c>
      <c r="H81" s="193"/>
      <c r="I81" s="182">
        <v>40000</v>
      </c>
      <c r="J81" s="195">
        <v>2500</v>
      </c>
      <c r="K81" s="192"/>
      <c r="L81" s="195"/>
      <c r="M81" s="179">
        <f>L81/I81*100</f>
        <v>0</v>
      </c>
      <c r="N81" s="123"/>
      <c r="O81" s="174"/>
      <c r="P81" s="213"/>
      <c r="Q81" s="128"/>
      <c r="R81" s="128"/>
      <c r="S81" s="128"/>
      <c r="T81" s="124"/>
      <c r="U81" s="415" t="e">
        <f t="shared" si="29"/>
        <v>#DIV/0!</v>
      </c>
      <c r="V81" s="140"/>
      <c r="W81" s="140"/>
      <c r="X81" s="140"/>
      <c r="Y81" s="140"/>
      <c r="Z81" s="140"/>
      <c r="AA81" s="313" t="e">
        <f t="shared" si="27"/>
        <v>#DIV/0!</v>
      </c>
    </row>
    <row r="82" spans="1:27" ht="12.75" hidden="1">
      <c r="A82" s="486" t="s">
        <v>152</v>
      </c>
      <c r="B82" s="176" t="s">
        <v>139</v>
      </c>
      <c r="C82" s="176" t="s">
        <v>120</v>
      </c>
      <c r="D82" s="177" t="s">
        <v>153</v>
      </c>
      <c r="E82" s="176" t="s">
        <v>122</v>
      </c>
      <c r="F82" s="176" t="s">
        <v>119</v>
      </c>
      <c r="G82" s="176" t="s">
        <v>119</v>
      </c>
      <c r="H82" s="193"/>
      <c r="I82" s="182"/>
      <c r="J82" s="195"/>
      <c r="K82" s="192"/>
      <c r="L82" s="195"/>
      <c r="M82" s="179"/>
      <c r="N82" s="123"/>
      <c r="O82" s="174"/>
      <c r="P82" s="372"/>
      <c r="Q82" s="128"/>
      <c r="R82" s="128"/>
      <c r="S82" s="128"/>
      <c r="T82" s="124"/>
      <c r="U82" s="415" t="e">
        <f t="shared" si="29"/>
        <v>#DIV/0!</v>
      </c>
      <c r="V82" s="140"/>
      <c r="W82" s="140"/>
      <c r="X82" s="140"/>
      <c r="Y82" s="140"/>
      <c r="Z82" s="140"/>
      <c r="AA82" s="313" t="e">
        <f t="shared" si="27"/>
        <v>#DIV/0!</v>
      </c>
    </row>
    <row r="83" spans="1:27" ht="12.75" hidden="1">
      <c r="A83" s="320" t="s">
        <v>154</v>
      </c>
      <c r="B83" s="163" t="s">
        <v>139</v>
      </c>
      <c r="C83" s="163" t="s">
        <v>120</v>
      </c>
      <c r="D83" s="180" t="s">
        <v>153</v>
      </c>
      <c r="E83" s="163" t="s">
        <v>155</v>
      </c>
      <c r="F83" s="163" t="s">
        <v>119</v>
      </c>
      <c r="G83" s="163" t="s">
        <v>119</v>
      </c>
      <c r="H83" s="193"/>
      <c r="I83" s="182"/>
      <c r="J83" s="205"/>
      <c r="K83" s="192"/>
      <c r="L83" s="205"/>
      <c r="M83" s="182"/>
      <c r="N83" s="206"/>
      <c r="O83" s="192"/>
      <c r="P83" s="207"/>
      <c r="Q83" s="128"/>
      <c r="R83" s="128"/>
      <c r="S83" s="128"/>
      <c r="T83" s="124"/>
      <c r="U83" s="415" t="e">
        <f t="shared" si="29"/>
        <v>#DIV/0!</v>
      </c>
      <c r="V83" s="140"/>
      <c r="W83" s="140"/>
      <c r="X83" s="140"/>
      <c r="Y83" s="140"/>
      <c r="Z83" s="140"/>
      <c r="AA83" s="313" t="e">
        <f t="shared" si="27"/>
        <v>#DIV/0!</v>
      </c>
    </row>
    <row r="84" spans="1:27" ht="12.75" hidden="1">
      <c r="A84" s="320" t="s">
        <v>156</v>
      </c>
      <c r="B84" s="163" t="s">
        <v>139</v>
      </c>
      <c r="C84" s="163" t="s">
        <v>120</v>
      </c>
      <c r="D84" s="180" t="s">
        <v>153</v>
      </c>
      <c r="E84" s="163" t="s">
        <v>155</v>
      </c>
      <c r="F84" s="163" t="s">
        <v>143</v>
      </c>
      <c r="G84" s="163" t="s">
        <v>144</v>
      </c>
      <c r="H84" s="193"/>
      <c r="I84" s="182"/>
      <c r="J84" s="205"/>
      <c r="K84" s="192"/>
      <c r="L84" s="205"/>
      <c r="M84" s="182"/>
      <c r="N84" s="206"/>
      <c r="O84" s="192"/>
      <c r="P84" s="207"/>
      <c r="Q84" s="128"/>
      <c r="R84" s="128"/>
      <c r="S84" s="128"/>
      <c r="T84" s="124"/>
      <c r="U84" s="415" t="e">
        <f t="shared" si="29"/>
        <v>#DIV/0!</v>
      </c>
      <c r="V84" s="140"/>
      <c r="W84" s="140"/>
      <c r="X84" s="140"/>
      <c r="Y84" s="140"/>
      <c r="Z84" s="140"/>
      <c r="AA84" s="313" t="e">
        <f t="shared" si="27"/>
        <v>#DIV/0!</v>
      </c>
    </row>
    <row r="85" spans="1:27" ht="31.5">
      <c r="A85" s="224" t="s">
        <v>239</v>
      </c>
      <c r="B85" s="163" t="s">
        <v>123</v>
      </c>
      <c r="C85" s="163" t="s">
        <v>137</v>
      </c>
      <c r="D85" s="180" t="s">
        <v>163</v>
      </c>
      <c r="E85" s="208" t="s">
        <v>257</v>
      </c>
      <c r="F85" s="208" t="s">
        <v>204</v>
      </c>
      <c r="G85" s="176"/>
      <c r="H85" s="201"/>
      <c r="I85" s="179"/>
      <c r="J85" s="202"/>
      <c r="K85" s="203"/>
      <c r="L85" s="202"/>
      <c r="M85" s="179"/>
      <c r="N85" s="142"/>
      <c r="O85" s="203"/>
      <c r="P85" s="207">
        <v>1289825.6</v>
      </c>
      <c r="Q85" s="372">
        <f aca="true" t="shared" si="31" ref="Q85:Y85">Q91+Q98+Q99+Q125+Q126+Q131</f>
        <v>10778421.3</v>
      </c>
      <c r="R85" s="372">
        <f t="shared" si="31"/>
        <v>10778421.3</v>
      </c>
      <c r="S85" s="372">
        <f t="shared" si="31"/>
        <v>10778421.3</v>
      </c>
      <c r="T85" s="372">
        <f t="shared" si="31"/>
        <v>10778421.3</v>
      </c>
      <c r="U85" s="372">
        <f t="shared" si="31"/>
        <v>10778421.3</v>
      </c>
      <c r="V85" s="372">
        <f t="shared" si="31"/>
        <v>10778421.3</v>
      </c>
      <c r="W85" s="372">
        <f t="shared" si="31"/>
        <v>10778421.3</v>
      </c>
      <c r="X85" s="372">
        <f t="shared" si="31"/>
        <v>10778421.3</v>
      </c>
      <c r="Y85" s="372">
        <f t="shared" si="31"/>
        <v>10778421.3</v>
      </c>
      <c r="Z85" s="141">
        <v>578229.67</v>
      </c>
      <c r="AA85" s="313">
        <f t="shared" si="27"/>
        <v>44.8300661732873</v>
      </c>
    </row>
    <row r="86" spans="1:27" ht="12.75">
      <c r="A86" s="140" t="s">
        <v>426</v>
      </c>
      <c r="B86" s="163" t="s">
        <v>123</v>
      </c>
      <c r="C86" s="163" t="s">
        <v>137</v>
      </c>
      <c r="D86" s="180" t="s">
        <v>163</v>
      </c>
      <c r="E86" s="208" t="s">
        <v>257</v>
      </c>
      <c r="F86" s="513">
        <v>247</v>
      </c>
      <c r="G86" s="140"/>
      <c r="H86" s="140"/>
      <c r="I86" s="140"/>
      <c r="J86" s="140"/>
      <c r="K86" s="140"/>
      <c r="L86" s="140"/>
      <c r="M86" s="140"/>
      <c r="N86" s="140"/>
      <c r="O86" s="140"/>
      <c r="P86" s="140">
        <v>707564.4</v>
      </c>
      <c r="Q86" s="140"/>
      <c r="R86" s="140"/>
      <c r="S86" s="140"/>
      <c r="T86" s="140"/>
      <c r="U86" s="140"/>
      <c r="V86" s="140"/>
      <c r="W86" s="140"/>
      <c r="X86" s="140"/>
      <c r="Y86" s="140"/>
      <c r="Z86" s="140">
        <v>292728.79</v>
      </c>
      <c r="AA86" s="140"/>
    </row>
    <row r="87" spans="1:27" ht="12.75">
      <c r="A87" s="140" t="s">
        <v>449</v>
      </c>
      <c r="B87" s="208" t="s">
        <v>123</v>
      </c>
      <c r="C87" s="208" t="s">
        <v>137</v>
      </c>
      <c r="D87" s="220" t="s">
        <v>163</v>
      </c>
      <c r="E87" s="208" t="s">
        <v>352</v>
      </c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>
        <f>P88</f>
        <v>488269.78</v>
      </c>
      <c r="Q87" s="140">
        <f aca="true" t="shared" si="32" ref="Q87:Z87">Q88</f>
        <v>0</v>
      </c>
      <c r="R87" s="140">
        <f t="shared" si="32"/>
        <v>0</v>
      </c>
      <c r="S87" s="140">
        <f t="shared" si="32"/>
        <v>0</v>
      </c>
      <c r="T87" s="140">
        <f t="shared" si="32"/>
        <v>0</v>
      </c>
      <c r="U87" s="140">
        <f t="shared" si="32"/>
        <v>0</v>
      </c>
      <c r="V87" s="140">
        <f t="shared" si="32"/>
        <v>0</v>
      </c>
      <c r="W87" s="140">
        <f t="shared" si="32"/>
        <v>0</v>
      </c>
      <c r="X87" s="140">
        <f t="shared" si="32"/>
        <v>0</v>
      </c>
      <c r="Y87" s="140">
        <f t="shared" si="32"/>
        <v>0</v>
      </c>
      <c r="Z87" s="140">
        <f t="shared" si="32"/>
        <v>0</v>
      </c>
      <c r="AA87" s="140"/>
    </row>
    <row r="88" spans="1:27" ht="31.5">
      <c r="A88" s="224" t="s">
        <v>239</v>
      </c>
      <c r="B88" s="208" t="s">
        <v>123</v>
      </c>
      <c r="C88" s="208" t="s">
        <v>137</v>
      </c>
      <c r="D88" s="220" t="s">
        <v>163</v>
      </c>
      <c r="E88" s="208" t="s">
        <v>352</v>
      </c>
      <c r="F88" s="513">
        <v>244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>
        <v>488269.78</v>
      </c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</row>
    <row r="89" spans="1:27" ht="15.75">
      <c r="A89" s="224" t="s">
        <v>468</v>
      </c>
      <c r="B89" s="208" t="s">
        <v>123</v>
      </c>
      <c r="C89" s="208" t="s">
        <v>137</v>
      </c>
      <c r="D89" s="220" t="s">
        <v>163</v>
      </c>
      <c r="E89" s="208" t="s">
        <v>469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>
        <f>P90</f>
        <v>31250000</v>
      </c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</row>
    <row r="90" spans="1:27" ht="31.5">
      <c r="A90" s="224" t="s">
        <v>470</v>
      </c>
      <c r="B90" s="208" t="s">
        <v>123</v>
      </c>
      <c r="C90" s="208" t="s">
        <v>137</v>
      </c>
      <c r="D90" s="220" t="s">
        <v>163</v>
      </c>
      <c r="E90" s="208" t="s">
        <v>469</v>
      </c>
      <c r="F90" s="140">
        <v>243</v>
      </c>
      <c r="G90" s="140"/>
      <c r="H90" s="140"/>
      <c r="I90" s="140"/>
      <c r="J90" s="140"/>
      <c r="K90" s="140"/>
      <c r="L90" s="140"/>
      <c r="M90" s="140"/>
      <c r="N90" s="140"/>
      <c r="O90" s="140"/>
      <c r="P90" s="140">
        <v>31250000</v>
      </c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</row>
    <row r="91" spans="1:27" ht="12.75">
      <c r="A91" s="373" t="s">
        <v>162</v>
      </c>
      <c r="B91" s="241" t="s">
        <v>123</v>
      </c>
      <c r="C91" s="241" t="s">
        <v>161</v>
      </c>
      <c r="D91" s="298" t="s">
        <v>121</v>
      </c>
      <c r="E91" s="241"/>
      <c r="F91" s="241"/>
      <c r="G91" s="374"/>
      <c r="H91" s="375"/>
      <c r="I91" s="376"/>
      <c r="J91" s="376"/>
      <c r="K91" s="376"/>
      <c r="L91" s="376"/>
      <c r="M91" s="376"/>
      <c r="N91" s="377"/>
      <c r="O91" s="376"/>
      <c r="P91" s="360">
        <f>P97+P103</f>
        <v>280694770.09</v>
      </c>
      <c r="Q91" s="360">
        <f aca="true" t="shared" si="33" ref="Q91:Z91">Q97+Q103</f>
        <v>3492807.1</v>
      </c>
      <c r="R91" s="360">
        <f t="shared" si="33"/>
        <v>3492807.1</v>
      </c>
      <c r="S91" s="360">
        <f t="shared" si="33"/>
        <v>3492807.1</v>
      </c>
      <c r="T91" s="360">
        <f t="shared" si="33"/>
        <v>3492807.1</v>
      </c>
      <c r="U91" s="360">
        <f t="shared" si="33"/>
        <v>3492807.1</v>
      </c>
      <c r="V91" s="360">
        <f t="shared" si="33"/>
        <v>3492807.1</v>
      </c>
      <c r="W91" s="360">
        <f t="shared" si="33"/>
        <v>3492807.1</v>
      </c>
      <c r="X91" s="360">
        <f t="shared" si="33"/>
        <v>3492807.1</v>
      </c>
      <c r="Y91" s="360">
        <f t="shared" si="33"/>
        <v>3492807.1</v>
      </c>
      <c r="Z91" s="360">
        <f t="shared" si="33"/>
        <v>146242576.18000004</v>
      </c>
      <c r="AA91" s="360">
        <f>Z91/P91*100</f>
        <v>52.10021409843506</v>
      </c>
    </row>
    <row r="92" spans="1:27" ht="12.75" hidden="1">
      <c r="A92" s="378" t="s">
        <v>351</v>
      </c>
      <c r="B92" s="371" t="s">
        <v>123</v>
      </c>
      <c r="C92" s="371" t="s">
        <v>161</v>
      </c>
      <c r="D92" s="379" t="s">
        <v>120</v>
      </c>
      <c r="E92" s="371"/>
      <c r="F92" s="371"/>
      <c r="G92" s="380"/>
      <c r="H92" s="381"/>
      <c r="I92" s="382"/>
      <c r="J92" s="382"/>
      <c r="K92" s="382"/>
      <c r="L92" s="382"/>
      <c r="M92" s="382"/>
      <c r="N92" s="383"/>
      <c r="O92" s="382"/>
      <c r="P92" s="384">
        <f>P93</f>
        <v>0</v>
      </c>
      <c r="Q92" s="384">
        <f aca="true" t="shared" si="34" ref="Q92:Z92">Q93</f>
        <v>0</v>
      </c>
      <c r="R92" s="384">
        <f t="shared" si="34"/>
        <v>0</v>
      </c>
      <c r="S92" s="384">
        <f t="shared" si="34"/>
        <v>0</v>
      </c>
      <c r="T92" s="384">
        <f t="shared" si="34"/>
        <v>0</v>
      </c>
      <c r="U92" s="384">
        <f t="shared" si="34"/>
        <v>0</v>
      </c>
      <c r="V92" s="384">
        <f t="shared" si="34"/>
        <v>0</v>
      </c>
      <c r="W92" s="384">
        <f t="shared" si="34"/>
        <v>0</v>
      </c>
      <c r="X92" s="384">
        <f t="shared" si="34"/>
        <v>0</v>
      </c>
      <c r="Y92" s="384">
        <f t="shared" si="34"/>
        <v>0</v>
      </c>
      <c r="Z92" s="384">
        <f t="shared" si="34"/>
        <v>0</v>
      </c>
      <c r="AA92" s="384" t="e">
        <f aca="true" t="shared" si="35" ref="AA92:AA110">Z92/P92*100</f>
        <v>#DIV/0!</v>
      </c>
    </row>
    <row r="93" spans="1:27" ht="12.75" hidden="1">
      <c r="A93" s="385"/>
      <c r="B93" s="306"/>
      <c r="C93" s="306"/>
      <c r="D93" s="307"/>
      <c r="E93" s="306"/>
      <c r="F93" s="306"/>
      <c r="G93" s="386"/>
      <c r="H93" s="387"/>
      <c r="I93" s="388"/>
      <c r="J93" s="388"/>
      <c r="K93" s="388"/>
      <c r="L93" s="388"/>
      <c r="M93" s="388"/>
      <c r="N93" s="389"/>
      <c r="O93" s="388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</row>
    <row r="94" spans="1:27" ht="12.75" hidden="1">
      <c r="A94" s="385"/>
      <c r="B94" s="306"/>
      <c r="C94" s="306"/>
      <c r="D94" s="307"/>
      <c r="E94" s="306"/>
      <c r="F94" s="306"/>
      <c r="G94" s="386"/>
      <c r="H94" s="387"/>
      <c r="I94" s="388"/>
      <c r="J94" s="388"/>
      <c r="K94" s="388"/>
      <c r="L94" s="388"/>
      <c r="M94" s="388"/>
      <c r="N94" s="389"/>
      <c r="O94" s="388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</row>
    <row r="95" spans="1:27" ht="12.75" hidden="1">
      <c r="A95" s="385"/>
      <c r="B95" s="306"/>
      <c r="C95" s="306"/>
      <c r="D95" s="307"/>
      <c r="E95" s="306"/>
      <c r="F95" s="306"/>
      <c r="G95" s="386"/>
      <c r="H95" s="387"/>
      <c r="I95" s="388"/>
      <c r="J95" s="388"/>
      <c r="K95" s="388"/>
      <c r="L95" s="388"/>
      <c r="M95" s="388"/>
      <c r="N95" s="389"/>
      <c r="O95" s="388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</row>
    <row r="96" spans="1:27" ht="12.75" hidden="1">
      <c r="A96" s="385"/>
      <c r="B96" s="306"/>
      <c r="C96" s="306"/>
      <c r="D96" s="307"/>
      <c r="E96" s="306"/>
      <c r="F96" s="306"/>
      <c r="G96" s="386"/>
      <c r="H96" s="387"/>
      <c r="I96" s="388"/>
      <c r="J96" s="388"/>
      <c r="K96" s="388"/>
      <c r="L96" s="388"/>
      <c r="M96" s="388"/>
      <c r="N96" s="389"/>
      <c r="O96" s="388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</row>
    <row r="97" spans="1:27" ht="12.75">
      <c r="A97" s="487" t="s">
        <v>453</v>
      </c>
      <c r="B97" s="371" t="s">
        <v>123</v>
      </c>
      <c r="C97" s="371" t="s">
        <v>161</v>
      </c>
      <c r="D97" s="379" t="s">
        <v>124</v>
      </c>
      <c r="E97" s="371"/>
      <c r="F97" s="371"/>
      <c r="G97" s="380"/>
      <c r="H97" s="381"/>
      <c r="I97" s="382"/>
      <c r="J97" s="382"/>
      <c r="K97" s="382"/>
      <c r="L97" s="382"/>
      <c r="M97" s="382"/>
      <c r="N97" s="383"/>
      <c r="O97" s="382"/>
      <c r="P97" s="384">
        <f>P98+P101+P102</f>
        <v>275500813.81</v>
      </c>
      <c r="Q97" s="384">
        <f aca="true" t="shared" si="36" ref="Q97:Z97">Q98+Q101+Q102</f>
        <v>3492807.1</v>
      </c>
      <c r="R97" s="384">
        <f t="shared" si="36"/>
        <v>3492807.1</v>
      </c>
      <c r="S97" s="384">
        <f t="shared" si="36"/>
        <v>3492807.1</v>
      </c>
      <c r="T97" s="384">
        <f t="shared" si="36"/>
        <v>3492807.1</v>
      </c>
      <c r="U97" s="384">
        <f t="shared" si="36"/>
        <v>3492807.1</v>
      </c>
      <c r="V97" s="384">
        <f t="shared" si="36"/>
        <v>3492807.1</v>
      </c>
      <c r="W97" s="384">
        <f t="shared" si="36"/>
        <v>3492807.1</v>
      </c>
      <c r="X97" s="384">
        <f t="shared" si="36"/>
        <v>3492807.1</v>
      </c>
      <c r="Y97" s="384">
        <f t="shared" si="36"/>
        <v>3492807.1</v>
      </c>
      <c r="Z97" s="384">
        <f t="shared" si="36"/>
        <v>145912268.88000003</v>
      </c>
      <c r="AA97" s="384">
        <f t="shared" si="35"/>
        <v>52.96255457910512</v>
      </c>
    </row>
    <row r="98" spans="1:27" ht="12.75">
      <c r="A98" s="368" t="s">
        <v>472</v>
      </c>
      <c r="B98" s="208" t="s">
        <v>123</v>
      </c>
      <c r="C98" s="208" t="s">
        <v>161</v>
      </c>
      <c r="D98" s="220" t="s">
        <v>124</v>
      </c>
      <c r="E98" s="208" t="s">
        <v>256</v>
      </c>
      <c r="F98" s="208"/>
      <c r="G98" s="208"/>
      <c r="H98" s="193"/>
      <c r="I98" s="182"/>
      <c r="J98" s="205"/>
      <c r="K98" s="192"/>
      <c r="L98" s="205"/>
      <c r="M98" s="182"/>
      <c r="N98" s="206"/>
      <c r="O98" s="192"/>
      <c r="P98" s="194">
        <f>P99</f>
        <v>298413.81</v>
      </c>
      <c r="Q98" s="194">
        <f aca="true" t="shared" si="37" ref="Q98:Z98">Q99</f>
        <v>3492807.1</v>
      </c>
      <c r="R98" s="194">
        <f t="shared" si="37"/>
        <v>3492807.1</v>
      </c>
      <c r="S98" s="194">
        <f t="shared" si="37"/>
        <v>3492807.1</v>
      </c>
      <c r="T98" s="194">
        <f t="shared" si="37"/>
        <v>3492807.1</v>
      </c>
      <c r="U98" s="194">
        <f t="shared" si="37"/>
        <v>3492807.1</v>
      </c>
      <c r="V98" s="194">
        <f t="shared" si="37"/>
        <v>3492807.1</v>
      </c>
      <c r="W98" s="194">
        <f t="shared" si="37"/>
        <v>3492807.1</v>
      </c>
      <c r="X98" s="194">
        <f t="shared" si="37"/>
        <v>3492807.1</v>
      </c>
      <c r="Y98" s="194">
        <f t="shared" si="37"/>
        <v>3492807.1</v>
      </c>
      <c r="Z98" s="194">
        <f t="shared" si="37"/>
        <v>89852.86</v>
      </c>
      <c r="AA98" s="390">
        <f t="shared" si="35"/>
        <v>30.11015475456716</v>
      </c>
    </row>
    <row r="99" spans="1:27" ht="31.5">
      <c r="A99" s="224" t="s">
        <v>239</v>
      </c>
      <c r="B99" s="208" t="s">
        <v>123</v>
      </c>
      <c r="C99" s="208" t="s">
        <v>161</v>
      </c>
      <c r="D99" s="220" t="s">
        <v>124</v>
      </c>
      <c r="E99" s="208" t="s">
        <v>446</v>
      </c>
      <c r="F99" s="208" t="s">
        <v>204</v>
      </c>
      <c r="G99" s="208"/>
      <c r="H99" s="193"/>
      <c r="I99" s="182"/>
      <c r="J99" s="205"/>
      <c r="K99" s="192"/>
      <c r="L99" s="205"/>
      <c r="M99" s="182"/>
      <c r="N99" s="206"/>
      <c r="O99" s="192"/>
      <c r="P99" s="194">
        <v>298413.81</v>
      </c>
      <c r="Q99" s="194">
        <v>3492807.1</v>
      </c>
      <c r="R99" s="194">
        <v>3492807.1</v>
      </c>
      <c r="S99" s="194">
        <v>3492807.1</v>
      </c>
      <c r="T99" s="194">
        <v>3492807.1</v>
      </c>
      <c r="U99" s="194">
        <v>3492807.1</v>
      </c>
      <c r="V99" s="194">
        <v>3492807.1</v>
      </c>
      <c r="W99" s="194">
        <v>3492807.1</v>
      </c>
      <c r="X99" s="194">
        <v>3492807.1</v>
      </c>
      <c r="Y99" s="194">
        <v>3492807.1</v>
      </c>
      <c r="Z99" s="194">
        <v>89852.86</v>
      </c>
      <c r="AA99" s="390">
        <f t="shared" si="35"/>
        <v>30.11015475456716</v>
      </c>
    </row>
    <row r="100" spans="1:27" ht="15.75">
      <c r="A100" s="503" t="s">
        <v>454</v>
      </c>
      <c r="B100" s="495" t="s">
        <v>123</v>
      </c>
      <c r="C100" s="495" t="s">
        <v>161</v>
      </c>
      <c r="D100" s="496" t="s">
        <v>124</v>
      </c>
      <c r="E100" s="495" t="s">
        <v>447</v>
      </c>
      <c r="F100" s="495"/>
      <c r="G100" s="495"/>
      <c r="H100" s="497"/>
      <c r="I100" s="498"/>
      <c r="J100" s="499"/>
      <c r="K100" s="500"/>
      <c r="L100" s="499"/>
      <c r="M100" s="498"/>
      <c r="N100" s="501"/>
      <c r="O100" s="500"/>
      <c r="P100" s="502">
        <f>P101</f>
        <v>275202400</v>
      </c>
      <c r="Q100" s="502">
        <f aca="true" t="shared" si="38" ref="Q100:AA100">Q101</f>
        <v>0</v>
      </c>
      <c r="R100" s="502">
        <f t="shared" si="38"/>
        <v>0</v>
      </c>
      <c r="S100" s="502">
        <f t="shared" si="38"/>
        <v>0</v>
      </c>
      <c r="T100" s="502">
        <f t="shared" si="38"/>
        <v>0</v>
      </c>
      <c r="U100" s="502">
        <f t="shared" si="38"/>
        <v>0</v>
      </c>
      <c r="V100" s="502">
        <f t="shared" si="38"/>
        <v>0</v>
      </c>
      <c r="W100" s="502">
        <f t="shared" si="38"/>
        <v>0</v>
      </c>
      <c r="X100" s="502">
        <f t="shared" si="38"/>
        <v>0</v>
      </c>
      <c r="Y100" s="502">
        <f t="shared" si="38"/>
        <v>0</v>
      </c>
      <c r="Z100" s="502">
        <f t="shared" si="38"/>
        <v>145822416.02</v>
      </c>
      <c r="AA100" s="502">
        <f t="shared" si="38"/>
        <v>52.98733442004867</v>
      </c>
    </row>
    <row r="101" spans="1:27" ht="31.5">
      <c r="A101" s="224" t="s">
        <v>474</v>
      </c>
      <c r="B101" s="208" t="s">
        <v>123</v>
      </c>
      <c r="C101" s="208" t="s">
        <v>161</v>
      </c>
      <c r="D101" s="220" t="s">
        <v>124</v>
      </c>
      <c r="E101" s="208" t="s">
        <v>447</v>
      </c>
      <c r="F101" s="208" t="s">
        <v>473</v>
      </c>
      <c r="G101" s="208"/>
      <c r="H101" s="193"/>
      <c r="I101" s="182"/>
      <c r="J101" s="205"/>
      <c r="K101" s="192"/>
      <c r="L101" s="205"/>
      <c r="M101" s="182"/>
      <c r="N101" s="206"/>
      <c r="O101" s="192"/>
      <c r="P101" s="194">
        <v>275202400</v>
      </c>
      <c r="Q101" s="194"/>
      <c r="R101" s="194"/>
      <c r="S101" s="194"/>
      <c r="T101" s="194"/>
      <c r="U101" s="194"/>
      <c r="V101" s="194"/>
      <c r="W101" s="194"/>
      <c r="X101" s="194"/>
      <c r="Y101" s="194"/>
      <c r="Z101" s="194">
        <v>145822416.02</v>
      </c>
      <c r="AA101" s="390">
        <f t="shared" si="35"/>
        <v>52.98733442004867</v>
      </c>
    </row>
    <row r="102" spans="1:27" ht="50.25" customHeight="1" hidden="1">
      <c r="A102" s="224" t="s">
        <v>433</v>
      </c>
      <c r="B102" s="208" t="s">
        <v>123</v>
      </c>
      <c r="C102" s="208" t="s">
        <v>161</v>
      </c>
      <c r="D102" s="220" t="s">
        <v>124</v>
      </c>
      <c r="E102" s="208" t="s">
        <v>434</v>
      </c>
      <c r="F102" s="208" t="s">
        <v>435</v>
      </c>
      <c r="G102" s="208"/>
      <c r="H102" s="193"/>
      <c r="I102" s="182"/>
      <c r="J102" s="205"/>
      <c r="K102" s="192"/>
      <c r="L102" s="205"/>
      <c r="M102" s="182"/>
      <c r="N102" s="206"/>
      <c r="O102" s="192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390" t="e">
        <f t="shared" si="35"/>
        <v>#DIV/0!</v>
      </c>
    </row>
    <row r="103" spans="1:27" ht="15.75">
      <c r="A103" s="391" t="s">
        <v>452</v>
      </c>
      <c r="B103" s="176" t="s">
        <v>123</v>
      </c>
      <c r="C103" s="176" t="s">
        <v>161</v>
      </c>
      <c r="D103" s="177" t="s">
        <v>128</v>
      </c>
      <c r="E103" s="176"/>
      <c r="F103" s="176"/>
      <c r="G103" s="176"/>
      <c r="H103" s="201"/>
      <c r="I103" s="179"/>
      <c r="J103" s="202"/>
      <c r="K103" s="203"/>
      <c r="L103" s="202"/>
      <c r="M103" s="179"/>
      <c r="N103" s="142"/>
      <c r="O103" s="203"/>
      <c r="P103" s="189">
        <f>P104+P105+P106+P108+P110</f>
        <v>5193956.28</v>
      </c>
      <c r="Q103" s="189">
        <f aca="true" t="shared" si="39" ref="Q103:Z103">Q104+Q105+Q106+Q108+Q110</f>
        <v>0</v>
      </c>
      <c r="R103" s="189">
        <f t="shared" si="39"/>
        <v>0</v>
      </c>
      <c r="S103" s="189">
        <f t="shared" si="39"/>
        <v>0</v>
      </c>
      <c r="T103" s="189">
        <f t="shared" si="39"/>
        <v>0</v>
      </c>
      <c r="U103" s="189">
        <f t="shared" si="39"/>
        <v>0</v>
      </c>
      <c r="V103" s="189">
        <f t="shared" si="39"/>
        <v>0</v>
      </c>
      <c r="W103" s="189">
        <f t="shared" si="39"/>
        <v>0</v>
      </c>
      <c r="X103" s="189">
        <f t="shared" si="39"/>
        <v>0</v>
      </c>
      <c r="Y103" s="189">
        <f t="shared" si="39"/>
        <v>0</v>
      </c>
      <c r="Z103" s="189">
        <f t="shared" si="39"/>
        <v>330307.3</v>
      </c>
      <c r="AA103" s="384">
        <f t="shared" si="35"/>
        <v>6.35945476229538</v>
      </c>
    </row>
    <row r="104" spans="1:27" ht="31.5">
      <c r="A104" s="224" t="s">
        <v>239</v>
      </c>
      <c r="B104" s="208" t="s">
        <v>123</v>
      </c>
      <c r="C104" s="208" t="s">
        <v>161</v>
      </c>
      <c r="D104" s="220" t="s">
        <v>128</v>
      </c>
      <c r="E104" s="208" t="s">
        <v>384</v>
      </c>
      <c r="F104" s="208" t="s">
        <v>204</v>
      </c>
      <c r="G104" s="208"/>
      <c r="H104" s="193"/>
      <c r="I104" s="182"/>
      <c r="J104" s="205"/>
      <c r="K104" s="192"/>
      <c r="L104" s="205"/>
      <c r="M104" s="182"/>
      <c r="N104" s="206"/>
      <c r="O104" s="192"/>
      <c r="P104" s="194">
        <v>277615.7</v>
      </c>
      <c r="Q104" s="194"/>
      <c r="R104" s="194"/>
      <c r="S104" s="194"/>
      <c r="T104" s="194"/>
      <c r="U104" s="194"/>
      <c r="V104" s="194"/>
      <c r="W104" s="194"/>
      <c r="X104" s="194"/>
      <c r="Y104" s="194"/>
      <c r="Z104" s="194">
        <v>19922.94</v>
      </c>
      <c r="AA104" s="390">
        <f t="shared" si="35"/>
        <v>7.176445712544355</v>
      </c>
    </row>
    <row r="105" spans="1:27" ht="15.75">
      <c r="A105" s="363" t="s">
        <v>426</v>
      </c>
      <c r="B105" s="208" t="s">
        <v>123</v>
      </c>
      <c r="C105" s="208" t="s">
        <v>161</v>
      </c>
      <c r="D105" s="220" t="s">
        <v>128</v>
      </c>
      <c r="E105" s="208" t="s">
        <v>384</v>
      </c>
      <c r="F105" s="208" t="s">
        <v>427</v>
      </c>
      <c r="G105" s="208"/>
      <c r="H105" s="193"/>
      <c r="I105" s="182"/>
      <c r="J105" s="205"/>
      <c r="K105" s="192"/>
      <c r="L105" s="205"/>
      <c r="M105" s="182"/>
      <c r="N105" s="206"/>
      <c r="O105" s="192"/>
      <c r="P105" s="194">
        <v>42784.36</v>
      </c>
      <c r="Q105" s="194"/>
      <c r="R105" s="194"/>
      <c r="S105" s="194"/>
      <c r="T105" s="194"/>
      <c r="U105" s="194"/>
      <c r="V105" s="194"/>
      <c r="W105" s="194"/>
      <c r="X105" s="194"/>
      <c r="Y105" s="194"/>
      <c r="Z105" s="194">
        <v>42784.36</v>
      </c>
      <c r="AA105" s="390">
        <f t="shared" si="35"/>
        <v>100</v>
      </c>
    </row>
    <row r="106" spans="1:27" ht="15.75">
      <c r="A106" s="494" t="s">
        <v>449</v>
      </c>
      <c r="B106" s="495" t="s">
        <v>123</v>
      </c>
      <c r="C106" s="495" t="s">
        <v>161</v>
      </c>
      <c r="D106" s="496" t="s">
        <v>128</v>
      </c>
      <c r="E106" s="495" t="s">
        <v>352</v>
      </c>
      <c r="F106" s="495"/>
      <c r="G106" s="495"/>
      <c r="H106" s="497"/>
      <c r="I106" s="498"/>
      <c r="J106" s="499"/>
      <c r="K106" s="500"/>
      <c r="L106" s="499"/>
      <c r="M106" s="498"/>
      <c r="N106" s="501"/>
      <c r="O106" s="500"/>
      <c r="P106" s="502">
        <f>P107</f>
        <v>1679856.22</v>
      </c>
      <c r="Q106" s="502">
        <f aca="true" t="shared" si="40" ref="Q106:AA106">Q107</f>
        <v>0</v>
      </c>
      <c r="R106" s="502">
        <f t="shared" si="40"/>
        <v>0</v>
      </c>
      <c r="S106" s="502">
        <f t="shared" si="40"/>
        <v>0</v>
      </c>
      <c r="T106" s="502">
        <f t="shared" si="40"/>
        <v>0</v>
      </c>
      <c r="U106" s="502">
        <f t="shared" si="40"/>
        <v>0</v>
      </c>
      <c r="V106" s="502">
        <f t="shared" si="40"/>
        <v>0</v>
      </c>
      <c r="W106" s="502">
        <f t="shared" si="40"/>
        <v>0</v>
      </c>
      <c r="X106" s="502">
        <f t="shared" si="40"/>
        <v>0</v>
      </c>
      <c r="Y106" s="502">
        <f t="shared" si="40"/>
        <v>0</v>
      </c>
      <c r="Z106" s="502">
        <f t="shared" si="40"/>
        <v>267600</v>
      </c>
      <c r="AA106" s="384">
        <f t="shared" si="35"/>
        <v>15.929934765488444</v>
      </c>
    </row>
    <row r="107" spans="1:27" ht="31.5">
      <c r="A107" s="224" t="s">
        <v>239</v>
      </c>
      <c r="B107" s="208" t="s">
        <v>123</v>
      </c>
      <c r="C107" s="208" t="s">
        <v>161</v>
      </c>
      <c r="D107" s="220" t="s">
        <v>128</v>
      </c>
      <c r="E107" s="208" t="s">
        <v>352</v>
      </c>
      <c r="F107" s="208" t="s">
        <v>204</v>
      </c>
      <c r="G107" s="176"/>
      <c r="H107" s="201"/>
      <c r="I107" s="179"/>
      <c r="J107" s="202"/>
      <c r="K107" s="203"/>
      <c r="L107" s="202"/>
      <c r="M107" s="179"/>
      <c r="N107" s="142"/>
      <c r="O107" s="203"/>
      <c r="P107" s="207">
        <v>1679856.22</v>
      </c>
      <c r="Q107" s="372"/>
      <c r="R107" s="372"/>
      <c r="S107" s="372"/>
      <c r="T107" s="372"/>
      <c r="U107" s="372"/>
      <c r="V107" s="372"/>
      <c r="W107" s="372"/>
      <c r="X107" s="372"/>
      <c r="Y107" s="372"/>
      <c r="Z107" s="141">
        <v>267600</v>
      </c>
      <c r="AA107" s="390">
        <f t="shared" si="35"/>
        <v>15.929934765488444</v>
      </c>
    </row>
    <row r="108" spans="1:27" ht="15.75" hidden="1">
      <c r="A108" s="503" t="s">
        <v>450</v>
      </c>
      <c r="B108" s="495" t="s">
        <v>123</v>
      </c>
      <c r="C108" s="495" t="s">
        <v>161</v>
      </c>
      <c r="D108" s="496" t="s">
        <v>128</v>
      </c>
      <c r="E108" s="495" t="s">
        <v>448</v>
      </c>
      <c r="F108" s="495"/>
      <c r="G108" s="495"/>
      <c r="H108" s="497"/>
      <c r="I108" s="498"/>
      <c r="J108" s="499"/>
      <c r="K108" s="500"/>
      <c r="L108" s="499"/>
      <c r="M108" s="498"/>
      <c r="N108" s="501"/>
      <c r="O108" s="500"/>
      <c r="P108" s="504">
        <f>P109</f>
        <v>0</v>
      </c>
      <c r="Q108" s="504">
        <f aca="true" t="shared" si="41" ref="Q108:AA108">Q109</f>
        <v>0</v>
      </c>
      <c r="R108" s="504">
        <f t="shared" si="41"/>
        <v>0</v>
      </c>
      <c r="S108" s="504">
        <f t="shared" si="41"/>
        <v>0</v>
      </c>
      <c r="T108" s="504">
        <f t="shared" si="41"/>
        <v>0</v>
      </c>
      <c r="U108" s="504">
        <f t="shared" si="41"/>
        <v>0</v>
      </c>
      <c r="V108" s="504">
        <f t="shared" si="41"/>
        <v>0</v>
      </c>
      <c r="W108" s="504">
        <f t="shared" si="41"/>
        <v>0</v>
      </c>
      <c r="X108" s="504">
        <f t="shared" si="41"/>
        <v>0</v>
      </c>
      <c r="Y108" s="504">
        <f t="shared" si="41"/>
        <v>0</v>
      </c>
      <c r="Z108" s="504">
        <f t="shared" si="41"/>
        <v>0</v>
      </c>
      <c r="AA108" s="390" t="e">
        <f t="shared" si="35"/>
        <v>#DIV/0!</v>
      </c>
    </row>
    <row r="109" spans="1:27" ht="31.5" hidden="1">
      <c r="A109" s="224" t="s">
        <v>239</v>
      </c>
      <c r="B109" s="208" t="s">
        <v>123</v>
      </c>
      <c r="C109" s="208" t="s">
        <v>161</v>
      </c>
      <c r="D109" s="220" t="s">
        <v>128</v>
      </c>
      <c r="E109" s="208" t="s">
        <v>448</v>
      </c>
      <c r="F109" s="208" t="s">
        <v>204</v>
      </c>
      <c r="G109" s="176"/>
      <c r="H109" s="201"/>
      <c r="I109" s="179"/>
      <c r="J109" s="202"/>
      <c r="K109" s="203"/>
      <c r="L109" s="202"/>
      <c r="M109" s="179"/>
      <c r="N109" s="142"/>
      <c r="O109" s="203"/>
      <c r="P109" s="207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390" t="e">
        <f t="shared" si="35"/>
        <v>#DIV/0!</v>
      </c>
    </row>
    <row r="110" spans="1:27" ht="15.75">
      <c r="A110" s="503" t="s">
        <v>451</v>
      </c>
      <c r="B110" s="495" t="s">
        <v>123</v>
      </c>
      <c r="C110" s="495" t="s">
        <v>161</v>
      </c>
      <c r="D110" s="496" t="s">
        <v>128</v>
      </c>
      <c r="E110" s="495" t="s">
        <v>385</v>
      </c>
      <c r="F110" s="495"/>
      <c r="G110" s="495"/>
      <c r="H110" s="497"/>
      <c r="I110" s="498"/>
      <c r="J110" s="499"/>
      <c r="K110" s="500"/>
      <c r="L110" s="499"/>
      <c r="M110" s="498"/>
      <c r="N110" s="501"/>
      <c r="O110" s="500"/>
      <c r="P110" s="504">
        <f>P111</f>
        <v>3193700</v>
      </c>
      <c r="Q110" s="504">
        <f aca="true" t="shared" si="42" ref="Q110:AA110">Q111</f>
        <v>0</v>
      </c>
      <c r="R110" s="504">
        <f t="shared" si="42"/>
        <v>0</v>
      </c>
      <c r="S110" s="504">
        <f t="shared" si="42"/>
        <v>0</v>
      </c>
      <c r="T110" s="504">
        <f t="shared" si="42"/>
        <v>0</v>
      </c>
      <c r="U110" s="504">
        <f t="shared" si="42"/>
        <v>0</v>
      </c>
      <c r="V110" s="504">
        <f t="shared" si="42"/>
        <v>0</v>
      </c>
      <c r="W110" s="504">
        <f t="shared" si="42"/>
        <v>0</v>
      </c>
      <c r="X110" s="504">
        <f t="shared" si="42"/>
        <v>0</v>
      </c>
      <c r="Y110" s="504">
        <f t="shared" si="42"/>
        <v>0</v>
      </c>
      <c r="Z110" s="504">
        <f t="shared" si="42"/>
        <v>0</v>
      </c>
      <c r="AA110" s="384">
        <f t="shared" si="35"/>
        <v>0</v>
      </c>
    </row>
    <row r="111" spans="1:27" ht="31.5">
      <c r="A111" s="224" t="s">
        <v>239</v>
      </c>
      <c r="B111" s="208" t="s">
        <v>123</v>
      </c>
      <c r="C111" s="208" t="s">
        <v>161</v>
      </c>
      <c r="D111" s="220" t="s">
        <v>128</v>
      </c>
      <c r="E111" s="208" t="s">
        <v>385</v>
      </c>
      <c r="F111" s="208" t="s">
        <v>204</v>
      </c>
      <c r="G111" s="208"/>
      <c r="H111" s="193"/>
      <c r="I111" s="182"/>
      <c r="J111" s="205"/>
      <c r="K111" s="192"/>
      <c r="L111" s="205"/>
      <c r="M111" s="182"/>
      <c r="N111" s="206"/>
      <c r="O111" s="192"/>
      <c r="P111" s="194">
        <v>3193700</v>
      </c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390"/>
    </row>
    <row r="112" spans="1:27" ht="12.75">
      <c r="A112" s="376" t="s">
        <v>193</v>
      </c>
      <c r="B112" s="240" t="s">
        <v>123</v>
      </c>
      <c r="C112" s="240" t="s">
        <v>166</v>
      </c>
      <c r="D112" s="427" t="s">
        <v>121</v>
      </c>
      <c r="E112" s="240"/>
      <c r="F112" s="240"/>
      <c r="G112" s="240" t="s">
        <v>119</v>
      </c>
      <c r="H112" s="428" t="e">
        <f>H113+#REF!+#REF!</f>
        <v>#REF!</v>
      </c>
      <c r="I112" s="428" t="e">
        <f>I113+#REF!+#REF!</f>
        <v>#REF!</v>
      </c>
      <c r="J112" s="428" t="e">
        <f>J113+#REF!+#REF!</f>
        <v>#REF!</v>
      </c>
      <c r="K112" s="428" t="e">
        <f>K113+#REF!+#REF!</f>
        <v>#REF!</v>
      </c>
      <c r="L112" s="428" t="e">
        <f>L113+#REF!+#REF!</f>
        <v>#REF!</v>
      </c>
      <c r="M112" s="428" t="e">
        <f>M113+#REF!+#REF!</f>
        <v>#REF!</v>
      </c>
      <c r="N112" s="428" t="e">
        <f>N113+#REF!+#REF!</f>
        <v>#REF!</v>
      </c>
      <c r="O112" s="428" t="e">
        <f>O113+#REF!+#REF!</f>
        <v>#REF!</v>
      </c>
      <c r="P112" s="426">
        <f>P113</f>
        <v>22258982.7</v>
      </c>
      <c r="Q112" s="426">
        <f aca="true" t="shared" si="43" ref="Q112:Z112">Q113</f>
        <v>1889109.6</v>
      </c>
      <c r="R112" s="426">
        <f t="shared" si="43"/>
        <v>1889109.6</v>
      </c>
      <c r="S112" s="426">
        <f t="shared" si="43"/>
        <v>1889109.6</v>
      </c>
      <c r="T112" s="426">
        <f t="shared" si="43"/>
        <v>1889109.6</v>
      </c>
      <c r="U112" s="426">
        <f t="shared" si="43"/>
        <v>1889109.6</v>
      </c>
      <c r="V112" s="426">
        <f t="shared" si="43"/>
        <v>1889109.6</v>
      </c>
      <c r="W112" s="426">
        <f t="shared" si="43"/>
        <v>1889109.6</v>
      </c>
      <c r="X112" s="426">
        <f t="shared" si="43"/>
        <v>1889109.6</v>
      </c>
      <c r="Y112" s="426">
        <f t="shared" si="43"/>
        <v>1889109.6</v>
      </c>
      <c r="Z112" s="426">
        <f t="shared" si="43"/>
        <v>10606857.92</v>
      </c>
      <c r="AA112" s="425">
        <f>Z112/P112*100</f>
        <v>47.65203362146465</v>
      </c>
    </row>
    <row r="113" spans="1:27" ht="12.75">
      <c r="A113" s="215" t="s">
        <v>255</v>
      </c>
      <c r="B113" s="429">
        <v>122</v>
      </c>
      <c r="C113" s="176" t="s">
        <v>166</v>
      </c>
      <c r="D113" s="177" t="s">
        <v>121</v>
      </c>
      <c r="E113" s="176"/>
      <c r="F113" s="176"/>
      <c r="G113" s="176" t="s">
        <v>119</v>
      </c>
      <c r="H113" s="430">
        <f aca="true" t="shared" si="44" ref="H113:O113">H114+H126+H142</f>
        <v>267223</v>
      </c>
      <c r="I113" s="430">
        <f t="shared" si="44"/>
        <v>154056</v>
      </c>
      <c r="J113" s="430">
        <f t="shared" si="44"/>
        <v>38514</v>
      </c>
      <c r="K113" s="430">
        <f t="shared" si="44"/>
        <v>38.2</v>
      </c>
      <c r="L113" s="430">
        <f t="shared" si="44"/>
        <v>38266</v>
      </c>
      <c r="M113" s="430">
        <f t="shared" si="44"/>
        <v>24.83901957729657</v>
      </c>
      <c r="N113" s="430">
        <f t="shared" si="44"/>
        <v>47596.12</v>
      </c>
      <c r="O113" s="430">
        <f t="shared" si="44"/>
        <v>17.811385995965917</v>
      </c>
      <c r="P113" s="431">
        <f>P114+P122</f>
        <v>22258982.7</v>
      </c>
      <c r="Q113" s="431">
        <f aca="true" t="shared" si="45" ref="Q113:Z113">Q114+Q122</f>
        <v>1889109.6</v>
      </c>
      <c r="R113" s="431">
        <f t="shared" si="45"/>
        <v>1889109.6</v>
      </c>
      <c r="S113" s="431">
        <f t="shared" si="45"/>
        <v>1889109.6</v>
      </c>
      <c r="T113" s="431">
        <f t="shared" si="45"/>
        <v>1889109.6</v>
      </c>
      <c r="U113" s="431">
        <f t="shared" si="45"/>
        <v>1889109.6</v>
      </c>
      <c r="V113" s="431">
        <f t="shared" si="45"/>
        <v>1889109.6</v>
      </c>
      <c r="W113" s="431">
        <f t="shared" si="45"/>
        <v>1889109.6</v>
      </c>
      <c r="X113" s="431">
        <f t="shared" si="45"/>
        <v>1889109.6</v>
      </c>
      <c r="Y113" s="431">
        <f t="shared" si="45"/>
        <v>1889109.6</v>
      </c>
      <c r="Z113" s="431">
        <f t="shared" si="45"/>
        <v>10606857.92</v>
      </c>
      <c r="AA113" s="431">
        <f>Z113/P113*100</f>
        <v>47.65203362146465</v>
      </c>
    </row>
    <row r="114" spans="1:27" ht="12.75">
      <c r="A114" s="215" t="s">
        <v>254</v>
      </c>
      <c r="B114" s="176" t="s">
        <v>123</v>
      </c>
      <c r="C114" s="176" t="s">
        <v>166</v>
      </c>
      <c r="D114" s="177" t="s">
        <v>120</v>
      </c>
      <c r="E114" s="208"/>
      <c r="F114" s="163"/>
      <c r="G114" s="163" t="s">
        <v>119</v>
      </c>
      <c r="H114" s="182">
        <f aca="true" t="shared" si="46" ref="H114:O114">H116+H117+H125</f>
        <v>267223</v>
      </c>
      <c r="I114" s="182">
        <f t="shared" si="46"/>
        <v>154056</v>
      </c>
      <c r="J114" s="182">
        <f t="shared" si="46"/>
        <v>38514</v>
      </c>
      <c r="K114" s="182">
        <f t="shared" si="46"/>
        <v>38.2</v>
      </c>
      <c r="L114" s="182">
        <f t="shared" si="46"/>
        <v>38266</v>
      </c>
      <c r="M114" s="182">
        <f t="shared" si="46"/>
        <v>24.83901957729657</v>
      </c>
      <c r="N114" s="182">
        <f t="shared" si="46"/>
        <v>47596.12</v>
      </c>
      <c r="O114" s="182">
        <f t="shared" si="46"/>
        <v>17.811385995965917</v>
      </c>
      <c r="P114" s="207">
        <f>P115+P119</f>
        <v>3944582.7</v>
      </c>
      <c r="Q114" s="207">
        <f aca="true" t="shared" si="47" ref="Q114:Z114">Q115+Q119</f>
        <v>1889109.6</v>
      </c>
      <c r="R114" s="207">
        <f t="shared" si="47"/>
        <v>1889109.6</v>
      </c>
      <c r="S114" s="207">
        <f t="shared" si="47"/>
        <v>1889109.6</v>
      </c>
      <c r="T114" s="207">
        <f t="shared" si="47"/>
        <v>1889109.6</v>
      </c>
      <c r="U114" s="207">
        <f t="shared" si="47"/>
        <v>1889109.6</v>
      </c>
      <c r="V114" s="207">
        <f t="shared" si="47"/>
        <v>1889109.6</v>
      </c>
      <c r="W114" s="207">
        <f t="shared" si="47"/>
        <v>1889109.6</v>
      </c>
      <c r="X114" s="207">
        <f t="shared" si="47"/>
        <v>1889109.6</v>
      </c>
      <c r="Y114" s="207">
        <f t="shared" si="47"/>
        <v>1889109.6</v>
      </c>
      <c r="Z114" s="207">
        <f t="shared" si="47"/>
        <v>2047841.68</v>
      </c>
      <c r="AA114" s="488">
        <f aca="true" t="shared" si="48" ref="AA114:AA123">Z114/P114*100</f>
        <v>51.91529334649264</v>
      </c>
    </row>
    <row r="115" spans="1:27" ht="12.75">
      <c r="A115" s="215" t="s">
        <v>253</v>
      </c>
      <c r="B115" s="176" t="s">
        <v>123</v>
      </c>
      <c r="C115" s="176" t="s">
        <v>166</v>
      </c>
      <c r="D115" s="177" t="s">
        <v>120</v>
      </c>
      <c r="E115" s="208"/>
      <c r="F115" s="208"/>
      <c r="G115" s="163"/>
      <c r="H115" s="182"/>
      <c r="I115" s="182"/>
      <c r="J115" s="182"/>
      <c r="K115" s="182"/>
      <c r="L115" s="182"/>
      <c r="M115" s="182"/>
      <c r="N115" s="182"/>
      <c r="O115" s="182"/>
      <c r="P115" s="207">
        <f>P116</f>
        <v>3405415.7</v>
      </c>
      <c r="Q115" s="207">
        <f aca="true" t="shared" si="49" ref="Q115:Z115">Q116</f>
        <v>1679509.6</v>
      </c>
      <c r="R115" s="207">
        <f t="shared" si="49"/>
        <v>1679509.6</v>
      </c>
      <c r="S115" s="207">
        <f t="shared" si="49"/>
        <v>1679509.6</v>
      </c>
      <c r="T115" s="207">
        <f t="shared" si="49"/>
        <v>1679509.6</v>
      </c>
      <c r="U115" s="207">
        <f t="shared" si="49"/>
        <v>1679509.6</v>
      </c>
      <c r="V115" s="207">
        <f t="shared" si="49"/>
        <v>1679509.6</v>
      </c>
      <c r="W115" s="207">
        <f t="shared" si="49"/>
        <v>1679509.6</v>
      </c>
      <c r="X115" s="207">
        <f t="shared" si="49"/>
        <v>1679509.6</v>
      </c>
      <c r="Y115" s="207">
        <f t="shared" si="49"/>
        <v>1679509.6</v>
      </c>
      <c r="Z115" s="207">
        <f t="shared" si="49"/>
        <v>1778256.68</v>
      </c>
      <c r="AA115" s="488">
        <f t="shared" si="48"/>
        <v>52.21849068235633</v>
      </c>
    </row>
    <row r="116" spans="1:27" ht="66" customHeight="1">
      <c r="A116" s="230" t="s">
        <v>250</v>
      </c>
      <c r="B116" s="163" t="s">
        <v>123</v>
      </c>
      <c r="C116" s="163" t="s">
        <v>166</v>
      </c>
      <c r="D116" s="180" t="s">
        <v>120</v>
      </c>
      <c r="E116" s="208" t="s">
        <v>249</v>
      </c>
      <c r="F116" s="208" t="s">
        <v>246</v>
      </c>
      <c r="G116" s="163" t="s">
        <v>168</v>
      </c>
      <c r="H116" s="181">
        <v>267223</v>
      </c>
      <c r="I116" s="182">
        <v>154056</v>
      </c>
      <c r="J116" s="191">
        <v>38514</v>
      </c>
      <c r="K116" s="192">
        <v>38.2</v>
      </c>
      <c r="L116" s="191">
        <v>38266</v>
      </c>
      <c r="M116" s="179">
        <f>L116/I116*100</f>
        <v>24.83901957729657</v>
      </c>
      <c r="N116" s="120">
        <v>47596.12</v>
      </c>
      <c r="O116" s="174">
        <f>N116/H116*100</f>
        <v>17.811385995965917</v>
      </c>
      <c r="P116" s="213">
        <f>P117+P118</f>
        <v>3405415.7</v>
      </c>
      <c r="Q116" s="213">
        <f aca="true" t="shared" si="50" ref="Q116:Z116">Q117+Q118</f>
        <v>1679509.6</v>
      </c>
      <c r="R116" s="213">
        <f t="shared" si="50"/>
        <v>1679509.6</v>
      </c>
      <c r="S116" s="213">
        <f t="shared" si="50"/>
        <v>1679509.6</v>
      </c>
      <c r="T116" s="213">
        <f t="shared" si="50"/>
        <v>1679509.6</v>
      </c>
      <c r="U116" s="213">
        <f t="shared" si="50"/>
        <v>1679509.6</v>
      </c>
      <c r="V116" s="213">
        <f t="shared" si="50"/>
        <v>1679509.6</v>
      </c>
      <c r="W116" s="213">
        <f t="shared" si="50"/>
        <v>1679509.6</v>
      </c>
      <c r="X116" s="213">
        <f t="shared" si="50"/>
        <v>1679509.6</v>
      </c>
      <c r="Y116" s="213">
        <f t="shared" si="50"/>
        <v>1679509.6</v>
      </c>
      <c r="Z116" s="213">
        <f t="shared" si="50"/>
        <v>1778256.68</v>
      </c>
      <c r="AA116" s="488">
        <f t="shared" si="48"/>
        <v>52.21849068235633</v>
      </c>
    </row>
    <row r="117" spans="1:27" ht="31.5">
      <c r="A117" s="232" t="s">
        <v>248</v>
      </c>
      <c r="B117" s="208" t="s">
        <v>123</v>
      </c>
      <c r="C117" s="208" t="s">
        <v>166</v>
      </c>
      <c r="D117" s="220" t="s">
        <v>120</v>
      </c>
      <c r="E117" s="218" t="s">
        <v>252</v>
      </c>
      <c r="F117" s="208" t="s">
        <v>353</v>
      </c>
      <c r="G117" s="208"/>
      <c r="H117" s="193"/>
      <c r="I117" s="182"/>
      <c r="J117" s="205"/>
      <c r="K117" s="192"/>
      <c r="L117" s="205"/>
      <c r="M117" s="182"/>
      <c r="N117" s="206"/>
      <c r="O117" s="192"/>
      <c r="P117" s="194">
        <v>3405415.7</v>
      </c>
      <c r="Q117" s="194">
        <v>1679509.6</v>
      </c>
      <c r="R117" s="194">
        <v>1679509.6</v>
      </c>
      <c r="S117" s="194">
        <v>1679509.6</v>
      </c>
      <c r="T117" s="194">
        <v>1679509.6</v>
      </c>
      <c r="U117" s="194">
        <v>1679509.6</v>
      </c>
      <c r="V117" s="194">
        <v>1679509.6</v>
      </c>
      <c r="W117" s="194">
        <v>1679509.6</v>
      </c>
      <c r="X117" s="194">
        <v>1679509.6</v>
      </c>
      <c r="Y117" s="194">
        <v>1679509.6</v>
      </c>
      <c r="Z117" s="194">
        <v>1778256.68</v>
      </c>
      <c r="AA117" s="416">
        <f t="shared" si="48"/>
        <v>52.21849068235633</v>
      </c>
    </row>
    <row r="118" spans="1:27" ht="31.5" hidden="1">
      <c r="A118" s="232" t="s">
        <v>354</v>
      </c>
      <c r="B118" s="208" t="s">
        <v>123</v>
      </c>
      <c r="C118" s="208" t="s">
        <v>166</v>
      </c>
      <c r="D118" s="220" t="s">
        <v>120</v>
      </c>
      <c r="E118" s="218" t="s">
        <v>386</v>
      </c>
      <c r="F118" s="208" t="s">
        <v>360</v>
      </c>
      <c r="G118" s="208"/>
      <c r="H118" s="193"/>
      <c r="I118" s="182"/>
      <c r="J118" s="205"/>
      <c r="K118" s="192"/>
      <c r="L118" s="205"/>
      <c r="M118" s="182"/>
      <c r="N118" s="206"/>
      <c r="O118" s="192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416" t="e">
        <f t="shared" si="48"/>
        <v>#DIV/0!</v>
      </c>
    </row>
    <row r="119" spans="1:27" ht="15.75">
      <c r="A119" s="231" t="s">
        <v>251</v>
      </c>
      <c r="B119" s="176" t="s">
        <v>123</v>
      </c>
      <c r="C119" s="176" t="s">
        <v>166</v>
      </c>
      <c r="D119" s="177" t="s">
        <v>120</v>
      </c>
      <c r="E119" s="214"/>
      <c r="F119" s="176"/>
      <c r="G119" s="176"/>
      <c r="H119" s="201"/>
      <c r="I119" s="179"/>
      <c r="J119" s="202"/>
      <c r="K119" s="203"/>
      <c r="L119" s="202"/>
      <c r="M119" s="179"/>
      <c r="N119" s="142"/>
      <c r="O119" s="203"/>
      <c r="P119" s="189">
        <f>P120</f>
        <v>539167</v>
      </c>
      <c r="Q119" s="189">
        <f aca="true" t="shared" si="51" ref="Q119:Z120">Q120</f>
        <v>209600</v>
      </c>
      <c r="R119" s="189">
        <f t="shared" si="51"/>
        <v>209600</v>
      </c>
      <c r="S119" s="189">
        <f t="shared" si="51"/>
        <v>209600</v>
      </c>
      <c r="T119" s="189">
        <f t="shared" si="51"/>
        <v>209600</v>
      </c>
      <c r="U119" s="189">
        <f t="shared" si="51"/>
        <v>209600</v>
      </c>
      <c r="V119" s="189">
        <f t="shared" si="51"/>
        <v>209600</v>
      </c>
      <c r="W119" s="189">
        <f t="shared" si="51"/>
        <v>209600</v>
      </c>
      <c r="X119" s="189">
        <f t="shared" si="51"/>
        <v>209600</v>
      </c>
      <c r="Y119" s="189">
        <f t="shared" si="51"/>
        <v>209600</v>
      </c>
      <c r="Z119" s="189">
        <f t="shared" si="51"/>
        <v>269585</v>
      </c>
      <c r="AA119" s="233">
        <f t="shared" si="48"/>
        <v>50.00027820693774</v>
      </c>
    </row>
    <row r="120" spans="1:27" ht="63">
      <c r="A120" s="230" t="s">
        <v>250</v>
      </c>
      <c r="B120" s="163" t="s">
        <v>123</v>
      </c>
      <c r="C120" s="163" t="s">
        <v>166</v>
      </c>
      <c r="D120" s="180" t="s">
        <v>120</v>
      </c>
      <c r="E120" s="218" t="s">
        <v>249</v>
      </c>
      <c r="F120" s="208" t="s">
        <v>246</v>
      </c>
      <c r="G120" s="208"/>
      <c r="H120" s="193"/>
      <c r="I120" s="182"/>
      <c r="J120" s="205"/>
      <c r="K120" s="192"/>
      <c r="L120" s="205"/>
      <c r="M120" s="182"/>
      <c r="N120" s="206"/>
      <c r="O120" s="192"/>
      <c r="P120" s="194">
        <f>P121</f>
        <v>539167</v>
      </c>
      <c r="Q120" s="194">
        <f t="shared" si="51"/>
        <v>209600</v>
      </c>
      <c r="R120" s="194">
        <f t="shared" si="51"/>
        <v>209600</v>
      </c>
      <c r="S120" s="194">
        <f t="shared" si="51"/>
        <v>209600</v>
      </c>
      <c r="T120" s="194">
        <f t="shared" si="51"/>
        <v>209600</v>
      </c>
      <c r="U120" s="194">
        <f t="shared" si="51"/>
        <v>209600</v>
      </c>
      <c r="V120" s="194">
        <f t="shared" si="51"/>
        <v>209600</v>
      </c>
      <c r="W120" s="194">
        <f t="shared" si="51"/>
        <v>209600</v>
      </c>
      <c r="X120" s="194">
        <f t="shared" si="51"/>
        <v>209600</v>
      </c>
      <c r="Y120" s="194">
        <f t="shared" si="51"/>
        <v>209600</v>
      </c>
      <c r="Z120" s="194">
        <f t="shared" si="51"/>
        <v>269585</v>
      </c>
      <c r="AA120" s="416">
        <f t="shared" si="48"/>
        <v>50.00027820693774</v>
      </c>
    </row>
    <row r="121" spans="1:27" ht="31.5">
      <c r="A121" s="232" t="s">
        <v>248</v>
      </c>
      <c r="B121" s="208" t="s">
        <v>123</v>
      </c>
      <c r="C121" s="208" t="s">
        <v>166</v>
      </c>
      <c r="D121" s="220" t="s">
        <v>120</v>
      </c>
      <c r="E121" s="218" t="s">
        <v>247</v>
      </c>
      <c r="F121" s="208" t="s">
        <v>353</v>
      </c>
      <c r="G121" s="208"/>
      <c r="H121" s="193"/>
      <c r="I121" s="182"/>
      <c r="J121" s="205"/>
      <c r="K121" s="192"/>
      <c r="L121" s="205"/>
      <c r="M121" s="182"/>
      <c r="N121" s="206"/>
      <c r="O121" s="192"/>
      <c r="P121" s="194">
        <v>539167</v>
      </c>
      <c r="Q121" s="194">
        <v>209600</v>
      </c>
      <c r="R121" s="194">
        <v>209600</v>
      </c>
      <c r="S121" s="194">
        <v>209600</v>
      </c>
      <c r="T121" s="194">
        <v>209600</v>
      </c>
      <c r="U121" s="194">
        <v>209600</v>
      </c>
      <c r="V121" s="194">
        <v>209600</v>
      </c>
      <c r="W121" s="194">
        <v>209600</v>
      </c>
      <c r="X121" s="194">
        <v>209600</v>
      </c>
      <c r="Y121" s="194">
        <v>209600</v>
      </c>
      <c r="Z121" s="194">
        <v>269585</v>
      </c>
      <c r="AA121" s="416">
        <f t="shared" si="48"/>
        <v>50.00027820693774</v>
      </c>
    </row>
    <row r="122" spans="1:27" ht="63">
      <c r="A122" s="560" t="s">
        <v>477</v>
      </c>
      <c r="B122" s="176" t="s">
        <v>123</v>
      </c>
      <c r="C122" s="176" t="s">
        <v>166</v>
      </c>
      <c r="D122" s="177" t="s">
        <v>120</v>
      </c>
      <c r="E122" s="214" t="s">
        <v>475</v>
      </c>
      <c r="F122" s="176"/>
      <c r="G122" s="176"/>
      <c r="H122" s="201"/>
      <c r="I122" s="179"/>
      <c r="J122" s="202"/>
      <c r="K122" s="203"/>
      <c r="L122" s="202"/>
      <c r="M122" s="179"/>
      <c r="N122" s="142"/>
      <c r="O122" s="203"/>
      <c r="P122" s="189">
        <f>P123</f>
        <v>18314400</v>
      </c>
      <c r="Q122" s="189">
        <f aca="true" t="shared" si="52" ref="Q122:Z122">Q123</f>
        <v>0</v>
      </c>
      <c r="R122" s="189">
        <f t="shared" si="52"/>
        <v>0</v>
      </c>
      <c r="S122" s="189">
        <f t="shared" si="52"/>
        <v>0</v>
      </c>
      <c r="T122" s="189">
        <f t="shared" si="52"/>
        <v>0</v>
      </c>
      <c r="U122" s="189">
        <f t="shared" si="52"/>
        <v>0</v>
      </c>
      <c r="V122" s="189">
        <f t="shared" si="52"/>
        <v>0</v>
      </c>
      <c r="W122" s="189">
        <f t="shared" si="52"/>
        <v>0</v>
      </c>
      <c r="X122" s="189">
        <f t="shared" si="52"/>
        <v>0</v>
      </c>
      <c r="Y122" s="189">
        <f t="shared" si="52"/>
        <v>0</v>
      </c>
      <c r="Z122" s="189">
        <f t="shared" si="52"/>
        <v>8559016.24</v>
      </c>
      <c r="AA122" s="233">
        <f t="shared" si="48"/>
        <v>46.73380640370419</v>
      </c>
    </row>
    <row r="123" spans="1:27" ht="31.5">
      <c r="A123" s="224" t="s">
        <v>470</v>
      </c>
      <c r="B123" s="208" t="s">
        <v>123</v>
      </c>
      <c r="C123" s="208" t="s">
        <v>166</v>
      </c>
      <c r="D123" s="220" t="s">
        <v>120</v>
      </c>
      <c r="E123" s="218" t="s">
        <v>475</v>
      </c>
      <c r="F123" s="208" t="s">
        <v>476</v>
      </c>
      <c r="G123" s="208"/>
      <c r="H123" s="193"/>
      <c r="I123" s="182"/>
      <c r="J123" s="205"/>
      <c r="K123" s="192"/>
      <c r="L123" s="205"/>
      <c r="M123" s="182"/>
      <c r="N123" s="206"/>
      <c r="O123" s="192"/>
      <c r="P123" s="194">
        <v>18314400</v>
      </c>
      <c r="Q123" s="194"/>
      <c r="R123" s="194"/>
      <c r="S123" s="194"/>
      <c r="T123" s="194"/>
      <c r="U123" s="194"/>
      <c r="V123" s="194"/>
      <c r="W123" s="194"/>
      <c r="X123" s="194"/>
      <c r="Y123" s="194"/>
      <c r="Z123" s="194">
        <v>8559016.24</v>
      </c>
      <c r="AA123" s="416">
        <f t="shared" si="48"/>
        <v>46.73380640370419</v>
      </c>
    </row>
    <row r="124" spans="1:27" ht="12.75">
      <c r="A124" s="305" t="s">
        <v>208</v>
      </c>
      <c r="B124" s="392" t="s">
        <v>123</v>
      </c>
      <c r="C124" s="392" t="s">
        <v>159</v>
      </c>
      <c r="D124" s="392" t="s">
        <v>161</v>
      </c>
      <c r="E124" s="392"/>
      <c r="F124" s="392"/>
      <c r="G124" s="241"/>
      <c r="H124" s="299"/>
      <c r="I124" s="300"/>
      <c r="J124" s="301"/>
      <c r="K124" s="302"/>
      <c r="L124" s="301"/>
      <c r="M124" s="300"/>
      <c r="N124" s="303"/>
      <c r="O124" s="302"/>
      <c r="P124" s="360">
        <f>P125</f>
        <v>55120</v>
      </c>
      <c r="Q124" s="360">
        <f aca="true" t="shared" si="53" ref="Q124:Z125">Q125</f>
        <v>150000</v>
      </c>
      <c r="R124" s="360">
        <f t="shared" si="53"/>
        <v>150000</v>
      </c>
      <c r="S124" s="360">
        <f t="shared" si="53"/>
        <v>150000</v>
      </c>
      <c r="T124" s="360">
        <f t="shared" si="53"/>
        <v>150000</v>
      </c>
      <c r="U124" s="360">
        <f t="shared" si="53"/>
        <v>150000</v>
      </c>
      <c r="V124" s="360">
        <f t="shared" si="53"/>
        <v>150000</v>
      </c>
      <c r="W124" s="360">
        <f t="shared" si="53"/>
        <v>150000</v>
      </c>
      <c r="X124" s="360">
        <f t="shared" si="53"/>
        <v>150000</v>
      </c>
      <c r="Y124" s="360">
        <f t="shared" si="53"/>
        <v>150000</v>
      </c>
      <c r="Z124" s="360">
        <f t="shared" si="53"/>
        <v>55120</v>
      </c>
      <c r="AA124" s="360">
        <f aca="true" t="shared" si="54" ref="AA124:AA132">Z124/P124*100</f>
        <v>100</v>
      </c>
    </row>
    <row r="125" spans="1:27" ht="25.5">
      <c r="A125" s="368" t="s">
        <v>478</v>
      </c>
      <c r="B125" s="393" t="s">
        <v>123</v>
      </c>
      <c r="C125" s="393" t="s">
        <v>159</v>
      </c>
      <c r="D125" s="393" t="s">
        <v>161</v>
      </c>
      <c r="E125" s="394" t="s">
        <v>245</v>
      </c>
      <c r="F125" s="393"/>
      <c r="G125" s="208"/>
      <c r="H125" s="193"/>
      <c r="I125" s="182"/>
      <c r="J125" s="205"/>
      <c r="K125" s="192"/>
      <c r="L125" s="205"/>
      <c r="M125" s="182"/>
      <c r="N125" s="206"/>
      <c r="O125" s="192"/>
      <c r="P125" s="194">
        <f>P126</f>
        <v>55120</v>
      </c>
      <c r="Q125" s="194">
        <f t="shared" si="53"/>
        <v>150000</v>
      </c>
      <c r="R125" s="194">
        <f t="shared" si="53"/>
        <v>150000</v>
      </c>
      <c r="S125" s="194">
        <f t="shared" si="53"/>
        <v>150000</v>
      </c>
      <c r="T125" s="194">
        <f t="shared" si="53"/>
        <v>150000</v>
      </c>
      <c r="U125" s="194">
        <f t="shared" si="53"/>
        <v>150000</v>
      </c>
      <c r="V125" s="194">
        <f t="shared" si="53"/>
        <v>150000</v>
      </c>
      <c r="W125" s="194">
        <f t="shared" si="53"/>
        <v>150000</v>
      </c>
      <c r="X125" s="194">
        <f t="shared" si="53"/>
        <v>150000</v>
      </c>
      <c r="Y125" s="194">
        <f t="shared" si="53"/>
        <v>150000</v>
      </c>
      <c r="Z125" s="194">
        <f t="shared" si="53"/>
        <v>55120</v>
      </c>
      <c r="AA125" s="194">
        <f t="shared" si="54"/>
        <v>100</v>
      </c>
    </row>
    <row r="126" spans="1:27" ht="31.5">
      <c r="A126" s="224" t="s">
        <v>239</v>
      </c>
      <c r="B126" s="394" t="s">
        <v>123</v>
      </c>
      <c r="C126" s="394" t="s">
        <v>159</v>
      </c>
      <c r="D126" s="394" t="s">
        <v>161</v>
      </c>
      <c r="E126" s="394" t="s">
        <v>245</v>
      </c>
      <c r="F126" s="394" t="s">
        <v>204</v>
      </c>
      <c r="G126" s="208"/>
      <c r="H126" s="193"/>
      <c r="I126" s="182"/>
      <c r="J126" s="205"/>
      <c r="K126" s="192"/>
      <c r="L126" s="205"/>
      <c r="M126" s="182"/>
      <c r="N126" s="206"/>
      <c r="O126" s="192"/>
      <c r="P126" s="194">
        <v>55120</v>
      </c>
      <c r="Q126" s="194">
        <v>150000</v>
      </c>
      <c r="R126" s="194">
        <v>150000</v>
      </c>
      <c r="S126" s="194">
        <v>150000</v>
      </c>
      <c r="T126" s="194">
        <v>150000</v>
      </c>
      <c r="U126" s="194">
        <v>150000</v>
      </c>
      <c r="V126" s="194">
        <v>150000</v>
      </c>
      <c r="W126" s="194">
        <v>150000</v>
      </c>
      <c r="X126" s="194">
        <v>150000</v>
      </c>
      <c r="Y126" s="194">
        <v>150000</v>
      </c>
      <c r="Z126" s="194">
        <v>55120</v>
      </c>
      <c r="AA126" s="194">
        <f t="shared" si="54"/>
        <v>100</v>
      </c>
    </row>
    <row r="127" spans="1:27" ht="15.75">
      <c r="A127" s="224" t="s">
        <v>437</v>
      </c>
      <c r="B127" s="394" t="s">
        <v>123</v>
      </c>
      <c r="C127" s="394" t="s">
        <v>206</v>
      </c>
      <c r="D127" s="394" t="s">
        <v>121</v>
      </c>
      <c r="E127" s="394"/>
      <c r="F127" s="394"/>
      <c r="G127" s="208"/>
      <c r="H127" s="193"/>
      <c r="I127" s="182"/>
      <c r="J127" s="205"/>
      <c r="K127" s="192"/>
      <c r="L127" s="205"/>
      <c r="M127" s="182"/>
      <c r="N127" s="206"/>
      <c r="O127" s="192"/>
      <c r="P127" s="194">
        <f>P128</f>
        <v>1000</v>
      </c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</row>
    <row r="128" spans="1:27" ht="15.75">
      <c r="A128" s="224" t="s">
        <v>436</v>
      </c>
      <c r="B128" s="458" t="s">
        <v>123</v>
      </c>
      <c r="C128" s="458" t="s">
        <v>206</v>
      </c>
      <c r="D128" s="458" t="s">
        <v>120</v>
      </c>
      <c r="E128" s="458" t="s">
        <v>438</v>
      </c>
      <c r="F128" s="458" t="s">
        <v>439</v>
      </c>
      <c r="G128" s="216"/>
      <c r="H128" s="198"/>
      <c r="I128" s="459"/>
      <c r="J128" s="460"/>
      <c r="K128" s="461"/>
      <c r="L128" s="460"/>
      <c r="M128" s="459"/>
      <c r="N128" s="462"/>
      <c r="O128" s="461"/>
      <c r="P128" s="463">
        <v>1000</v>
      </c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194"/>
    </row>
    <row r="129" spans="1:27" ht="31.5">
      <c r="A129" s="464" t="s">
        <v>355</v>
      </c>
      <c r="B129" s="395" t="s">
        <v>123</v>
      </c>
      <c r="C129" s="395" t="s">
        <v>209</v>
      </c>
      <c r="D129" s="395" t="s">
        <v>121</v>
      </c>
      <c r="E129" s="395" t="s">
        <v>244</v>
      </c>
      <c r="F129" s="395" t="s">
        <v>143</v>
      </c>
      <c r="G129" s="249"/>
      <c r="H129" s="251"/>
      <c r="I129" s="252"/>
      <c r="J129" s="253"/>
      <c r="K129" s="254"/>
      <c r="L129" s="253"/>
      <c r="M129" s="252"/>
      <c r="N129" s="255"/>
      <c r="O129" s="254"/>
      <c r="P129" s="367">
        <f>P130</f>
        <v>93405.88</v>
      </c>
      <c r="Q129" s="367">
        <f aca="true" t="shared" si="55" ref="Q129:Z129">Q130</f>
        <v>0</v>
      </c>
      <c r="R129" s="367">
        <f t="shared" si="55"/>
        <v>0</v>
      </c>
      <c r="S129" s="367">
        <f t="shared" si="55"/>
        <v>0</v>
      </c>
      <c r="T129" s="367">
        <f t="shared" si="55"/>
        <v>0</v>
      </c>
      <c r="U129" s="367">
        <f t="shared" si="55"/>
        <v>0</v>
      </c>
      <c r="V129" s="367">
        <f t="shared" si="55"/>
        <v>0</v>
      </c>
      <c r="W129" s="367">
        <f t="shared" si="55"/>
        <v>0</v>
      </c>
      <c r="X129" s="367">
        <f t="shared" si="55"/>
        <v>0</v>
      </c>
      <c r="Y129" s="367">
        <f t="shared" si="55"/>
        <v>0</v>
      </c>
      <c r="Z129" s="367">
        <f t="shared" si="55"/>
        <v>0</v>
      </c>
      <c r="AA129" s="367">
        <f t="shared" si="54"/>
        <v>0</v>
      </c>
    </row>
    <row r="130" spans="1:27" ht="15.75">
      <c r="A130" s="465" t="s">
        <v>356</v>
      </c>
      <c r="B130" s="394" t="s">
        <v>123</v>
      </c>
      <c r="C130" s="394" t="s">
        <v>209</v>
      </c>
      <c r="D130" s="394" t="s">
        <v>128</v>
      </c>
      <c r="E130" s="394" t="s">
        <v>479</v>
      </c>
      <c r="F130" s="394" t="s">
        <v>210</v>
      </c>
      <c r="G130" s="208"/>
      <c r="H130" s="193"/>
      <c r="I130" s="182"/>
      <c r="J130" s="205"/>
      <c r="K130" s="192"/>
      <c r="L130" s="205"/>
      <c r="M130" s="182"/>
      <c r="N130" s="206"/>
      <c r="O130" s="192"/>
      <c r="P130" s="194">
        <v>93405.88</v>
      </c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>
        <f t="shared" si="54"/>
        <v>0</v>
      </c>
    </row>
    <row r="131" spans="1:27" ht="12.75">
      <c r="A131" s="396" t="s">
        <v>243</v>
      </c>
      <c r="B131" s="397" t="s">
        <v>192</v>
      </c>
      <c r="C131" s="398"/>
      <c r="D131" s="399"/>
      <c r="E131" s="398"/>
      <c r="F131" s="398"/>
      <c r="G131" s="398"/>
      <c r="H131" s="400"/>
      <c r="I131" s="401"/>
      <c r="J131" s="402"/>
      <c r="K131" s="403"/>
      <c r="L131" s="402"/>
      <c r="M131" s="401"/>
      <c r="N131" s="404"/>
      <c r="O131" s="403"/>
      <c r="P131" s="405">
        <f aca="true" t="shared" si="56" ref="P131:Z131">P132+P139</f>
        <v>952504.75</v>
      </c>
      <c r="Q131" s="405">
        <f t="shared" si="56"/>
        <v>0</v>
      </c>
      <c r="R131" s="405">
        <f t="shared" si="56"/>
        <v>0</v>
      </c>
      <c r="S131" s="405">
        <f t="shared" si="56"/>
        <v>0</v>
      </c>
      <c r="T131" s="405">
        <f t="shared" si="56"/>
        <v>0</v>
      </c>
      <c r="U131" s="405">
        <f t="shared" si="56"/>
        <v>0</v>
      </c>
      <c r="V131" s="405">
        <f t="shared" si="56"/>
        <v>0</v>
      </c>
      <c r="W131" s="405">
        <f t="shared" si="56"/>
        <v>0</v>
      </c>
      <c r="X131" s="405">
        <f t="shared" si="56"/>
        <v>0</v>
      </c>
      <c r="Y131" s="405">
        <f t="shared" si="56"/>
        <v>0</v>
      </c>
      <c r="Z131" s="405">
        <f t="shared" si="56"/>
        <v>581406.17</v>
      </c>
      <c r="AA131" s="405">
        <f t="shared" si="54"/>
        <v>61.03971345024789</v>
      </c>
    </row>
    <row r="132" spans="1:27" ht="25.5">
      <c r="A132" s="175" t="s">
        <v>157</v>
      </c>
      <c r="B132" s="176" t="s">
        <v>192</v>
      </c>
      <c r="C132" s="176" t="s">
        <v>120</v>
      </c>
      <c r="D132" s="177" t="s">
        <v>158</v>
      </c>
      <c r="E132" s="176"/>
      <c r="F132" s="176"/>
      <c r="G132" s="176" t="s">
        <v>119</v>
      </c>
      <c r="H132" s="201"/>
      <c r="I132" s="179"/>
      <c r="J132" s="202"/>
      <c r="K132" s="203"/>
      <c r="L132" s="202"/>
      <c r="M132" s="179"/>
      <c r="N132" s="142"/>
      <c r="O132" s="203"/>
      <c r="P132" s="372">
        <f>P133</f>
        <v>952504.75</v>
      </c>
      <c r="Q132" s="372">
        <f aca="true" t="shared" si="57" ref="Q132:Z132">Q133</f>
        <v>0</v>
      </c>
      <c r="R132" s="372">
        <f t="shared" si="57"/>
        <v>0</v>
      </c>
      <c r="S132" s="372">
        <f t="shared" si="57"/>
        <v>0</v>
      </c>
      <c r="T132" s="372">
        <f t="shared" si="57"/>
        <v>0</v>
      </c>
      <c r="U132" s="372">
        <f t="shared" si="57"/>
        <v>0</v>
      </c>
      <c r="V132" s="372">
        <f t="shared" si="57"/>
        <v>0</v>
      </c>
      <c r="W132" s="372">
        <f t="shared" si="57"/>
        <v>0</v>
      </c>
      <c r="X132" s="372">
        <f t="shared" si="57"/>
        <v>0</v>
      </c>
      <c r="Y132" s="372">
        <f t="shared" si="57"/>
        <v>0</v>
      </c>
      <c r="Z132" s="372">
        <f t="shared" si="57"/>
        <v>581406.17</v>
      </c>
      <c r="AA132" s="372">
        <f t="shared" si="54"/>
        <v>61.03971345024789</v>
      </c>
    </row>
    <row r="133" spans="1:27" ht="54" customHeight="1">
      <c r="A133" s="225" t="s">
        <v>241</v>
      </c>
      <c r="B133" s="163" t="s">
        <v>192</v>
      </c>
      <c r="C133" s="163" t="s">
        <v>120</v>
      </c>
      <c r="D133" s="180" t="s">
        <v>158</v>
      </c>
      <c r="E133" s="208" t="s">
        <v>242</v>
      </c>
      <c r="F133" s="208"/>
      <c r="G133" s="204" t="s">
        <v>125</v>
      </c>
      <c r="H133" s="193"/>
      <c r="I133" s="182"/>
      <c r="J133" s="205"/>
      <c r="K133" s="192"/>
      <c r="L133" s="205"/>
      <c r="M133" s="182"/>
      <c r="N133" s="206"/>
      <c r="O133" s="192"/>
      <c r="P133" s="207">
        <f>P134+P138</f>
        <v>952504.75</v>
      </c>
      <c r="Q133" s="207">
        <f aca="true" t="shared" si="58" ref="Q133:Z133">Q134+Q138</f>
        <v>0</v>
      </c>
      <c r="R133" s="207">
        <f t="shared" si="58"/>
        <v>0</v>
      </c>
      <c r="S133" s="207">
        <f t="shared" si="58"/>
        <v>0</v>
      </c>
      <c r="T133" s="207">
        <f t="shared" si="58"/>
        <v>0</v>
      </c>
      <c r="U133" s="207">
        <f t="shared" si="58"/>
        <v>0</v>
      </c>
      <c r="V133" s="207">
        <f t="shared" si="58"/>
        <v>0</v>
      </c>
      <c r="W133" s="207">
        <f t="shared" si="58"/>
        <v>0</v>
      </c>
      <c r="X133" s="207">
        <f t="shared" si="58"/>
        <v>0</v>
      </c>
      <c r="Y133" s="207">
        <f t="shared" si="58"/>
        <v>0</v>
      </c>
      <c r="Z133" s="207">
        <f t="shared" si="58"/>
        <v>581406.17</v>
      </c>
      <c r="AA133" s="417">
        <f aca="true" t="shared" si="59" ref="AA133:AA138">Z133/P133*100</f>
        <v>61.03971345024789</v>
      </c>
    </row>
    <row r="134" spans="1:27" ht="29.25" customHeight="1">
      <c r="A134" s="224" t="s">
        <v>240</v>
      </c>
      <c r="B134" s="229" t="s">
        <v>192</v>
      </c>
      <c r="C134" s="218" t="s">
        <v>120</v>
      </c>
      <c r="D134" s="219" t="s">
        <v>158</v>
      </c>
      <c r="E134" s="218" t="s">
        <v>242</v>
      </c>
      <c r="F134" s="218" t="s">
        <v>213</v>
      </c>
      <c r="G134" s="173"/>
      <c r="H134" s="190"/>
      <c r="I134" s="227"/>
      <c r="J134" s="228"/>
      <c r="K134" s="210"/>
      <c r="L134" s="228"/>
      <c r="M134" s="227"/>
      <c r="N134" s="226"/>
      <c r="O134" s="210"/>
      <c r="P134" s="207">
        <f>P135+P136</f>
        <v>952504.75</v>
      </c>
      <c r="Q134" s="207">
        <f aca="true" t="shared" si="60" ref="Q134:Z134">Q135+Q136</f>
        <v>0</v>
      </c>
      <c r="R134" s="207">
        <f t="shared" si="60"/>
        <v>0</v>
      </c>
      <c r="S134" s="207">
        <f t="shared" si="60"/>
        <v>0</v>
      </c>
      <c r="T134" s="207">
        <f t="shared" si="60"/>
        <v>0</v>
      </c>
      <c r="U134" s="207">
        <f t="shared" si="60"/>
        <v>0</v>
      </c>
      <c r="V134" s="207">
        <f t="shared" si="60"/>
        <v>0</v>
      </c>
      <c r="W134" s="207">
        <f t="shared" si="60"/>
        <v>0</v>
      </c>
      <c r="X134" s="207">
        <f t="shared" si="60"/>
        <v>0</v>
      </c>
      <c r="Y134" s="207">
        <f t="shared" si="60"/>
        <v>0</v>
      </c>
      <c r="Z134" s="207">
        <f t="shared" si="60"/>
        <v>581406.17</v>
      </c>
      <c r="AA134" s="207">
        <f t="shared" si="59"/>
        <v>61.03971345024789</v>
      </c>
    </row>
    <row r="135" spans="1:27" ht="28.5" customHeight="1">
      <c r="A135" s="457" t="s">
        <v>345</v>
      </c>
      <c r="B135" s="208" t="s">
        <v>192</v>
      </c>
      <c r="C135" s="208" t="s">
        <v>120</v>
      </c>
      <c r="D135" s="220" t="s">
        <v>158</v>
      </c>
      <c r="E135" s="208" t="s">
        <v>242</v>
      </c>
      <c r="F135" s="208" t="s">
        <v>346</v>
      </c>
      <c r="G135" s="204"/>
      <c r="H135" s="193"/>
      <c r="I135" s="182"/>
      <c r="J135" s="205"/>
      <c r="K135" s="192"/>
      <c r="L135" s="205"/>
      <c r="M135" s="182"/>
      <c r="N135" s="206"/>
      <c r="O135" s="192"/>
      <c r="P135" s="207">
        <v>731570.49</v>
      </c>
      <c r="Q135" s="211"/>
      <c r="R135" s="211"/>
      <c r="S135" s="211"/>
      <c r="T135" s="211"/>
      <c r="U135" s="211"/>
      <c r="V135" s="211"/>
      <c r="W135" s="211"/>
      <c r="X135" s="211"/>
      <c r="Y135" s="211"/>
      <c r="Z135" s="211">
        <v>478710.51</v>
      </c>
      <c r="AA135" s="207">
        <f t="shared" si="59"/>
        <v>65.43600603682087</v>
      </c>
    </row>
    <row r="136" spans="1:27" ht="47.25">
      <c r="A136" s="457" t="s">
        <v>347</v>
      </c>
      <c r="B136" s="208" t="s">
        <v>192</v>
      </c>
      <c r="C136" s="208" t="s">
        <v>120</v>
      </c>
      <c r="D136" s="220" t="s">
        <v>158</v>
      </c>
      <c r="E136" s="208" t="s">
        <v>242</v>
      </c>
      <c r="F136" s="208" t="s">
        <v>348</v>
      </c>
      <c r="G136" s="204"/>
      <c r="H136" s="193"/>
      <c r="I136" s="182"/>
      <c r="J136" s="205"/>
      <c r="K136" s="192"/>
      <c r="L136" s="205"/>
      <c r="M136" s="182"/>
      <c r="N136" s="206"/>
      <c r="O136" s="192"/>
      <c r="P136" s="207">
        <v>220934.26</v>
      </c>
      <c r="Q136" s="211"/>
      <c r="R136" s="211"/>
      <c r="S136" s="211"/>
      <c r="T136" s="211"/>
      <c r="U136" s="211"/>
      <c r="V136" s="211"/>
      <c r="W136" s="211"/>
      <c r="X136" s="211"/>
      <c r="Y136" s="211"/>
      <c r="Z136" s="211">
        <v>102695.66</v>
      </c>
      <c r="AA136" s="207">
        <f t="shared" si="59"/>
        <v>46.48245138621778</v>
      </c>
    </row>
    <row r="137" spans="1:27" ht="15.75" hidden="1">
      <c r="A137" s="457" t="s">
        <v>262</v>
      </c>
      <c r="B137" s="208" t="s">
        <v>192</v>
      </c>
      <c r="C137" s="208" t="s">
        <v>120</v>
      </c>
      <c r="D137" s="220" t="s">
        <v>158</v>
      </c>
      <c r="E137" s="208" t="s">
        <v>242</v>
      </c>
      <c r="F137" s="208" t="s">
        <v>260</v>
      </c>
      <c r="G137" s="204"/>
      <c r="H137" s="193"/>
      <c r="I137" s="182"/>
      <c r="J137" s="205"/>
      <c r="K137" s="192"/>
      <c r="L137" s="205"/>
      <c r="M137" s="182"/>
      <c r="N137" s="206"/>
      <c r="O137" s="192"/>
      <c r="P137" s="207">
        <f>P138</f>
        <v>0</v>
      </c>
      <c r="Q137" s="211">
        <f aca="true" t="shared" si="61" ref="Q137:Z137">Q138</f>
        <v>0</v>
      </c>
      <c r="R137" s="211">
        <f t="shared" si="61"/>
        <v>0</v>
      </c>
      <c r="S137" s="211">
        <f t="shared" si="61"/>
        <v>0</v>
      </c>
      <c r="T137" s="211">
        <f t="shared" si="61"/>
        <v>0</v>
      </c>
      <c r="U137" s="211">
        <f t="shared" si="61"/>
        <v>0</v>
      </c>
      <c r="V137" s="211">
        <f t="shared" si="61"/>
        <v>0</v>
      </c>
      <c r="W137" s="211">
        <f t="shared" si="61"/>
        <v>0</v>
      </c>
      <c r="X137" s="211">
        <f t="shared" si="61"/>
        <v>0</v>
      </c>
      <c r="Y137" s="211">
        <f t="shared" si="61"/>
        <v>0</v>
      </c>
      <c r="Z137" s="211">
        <f t="shared" si="61"/>
        <v>0</v>
      </c>
      <c r="AA137" s="207" t="e">
        <f t="shared" si="59"/>
        <v>#DIV/0!</v>
      </c>
    </row>
    <row r="138" spans="1:27" ht="15.75" hidden="1">
      <c r="A138" s="457" t="s">
        <v>357</v>
      </c>
      <c r="B138" s="208" t="s">
        <v>192</v>
      </c>
      <c r="C138" s="208" t="s">
        <v>120</v>
      </c>
      <c r="D138" s="220" t="s">
        <v>158</v>
      </c>
      <c r="E138" s="208" t="s">
        <v>242</v>
      </c>
      <c r="F138" s="208" t="s">
        <v>358</v>
      </c>
      <c r="G138" s="204"/>
      <c r="H138" s="193"/>
      <c r="I138" s="182"/>
      <c r="J138" s="205"/>
      <c r="K138" s="192"/>
      <c r="L138" s="205"/>
      <c r="M138" s="182"/>
      <c r="N138" s="206"/>
      <c r="O138" s="192"/>
      <c r="P138" s="207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07" t="e">
        <f t="shared" si="59"/>
        <v>#DIV/0!</v>
      </c>
    </row>
    <row r="139" spans="1:27" ht="12.75" hidden="1">
      <c r="A139" s="406"/>
      <c r="B139" s="407"/>
      <c r="C139" s="364"/>
      <c r="D139" s="408"/>
      <c r="E139" s="364"/>
      <c r="F139" s="364"/>
      <c r="G139" s="364"/>
      <c r="H139" s="409"/>
      <c r="I139" s="410"/>
      <c r="J139" s="411"/>
      <c r="K139" s="412"/>
      <c r="L139" s="411"/>
      <c r="M139" s="410"/>
      <c r="N139" s="413"/>
      <c r="O139" s="412"/>
      <c r="P139" s="238"/>
      <c r="Q139" s="212"/>
      <c r="R139" s="212"/>
      <c r="S139" s="212"/>
      <c r="T139" s="212"/>
      <c r="U139" s="212"/>
      <c r="V139" s="212"/>
      <c r="W139" s="212"/>
      <c r="X139" s="212"/>
      <c r="Y139" s="212"/>
      <c r="Z139" s="238"/>
      <c r="AA139" s="238"/>
    </row>
    <row r="140" spans="1:27" ht="46.5" customHeight="1" hidden="1">
      <c r="A140" s="225"/>
      <c r="B140" s="163"/>
      <c r="C140" s="163"/>
      <c r="D140" s="180"/>
      <c r="E140" s="208"/>
      <c r="F140" s="163"/>
      <c r="G140" s="163"/>
      <c r="H140" s="193"/>
      <c r="I140" s="182"/>
      <c r="J140" s="205"/>
      <c r="K140" s="192"/>
      <c r="L140" s="205"/>
      <c r="M140" s="182"/>
      <c r="N140" s="206"/>
      <c r="O140" s="192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</row>
    <row r="141" spans="1:27" ht="15.75" hidden="1">
      <c r="A141" s="224"/>
      <c r="B141" s="163"/>
      <c r="C141" s="209"/>
      <c r="D141" s="180"/>
      <c r="E141" s="208"/>
      <c r="F141" s="208"/>
      <c r="G141" s="163"/>
      <c r="H141" s="193"/>
      <c r="I141" s="182"/>
      <c r="J141" s="205"/>
      <c r="K141" s="192"/>
      <c r="L141" s="205"/>
      <c r="M141" s="182"/>
      <c r="N141" s="206"/>
      <c r="O141" s="192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</row>
    <row r="142" spans="1:27" ht="15.75" hidden="1">
      <c r="A142" s="224"/>
      <c r="B142" s="163"/>
      <c r="C142" s="209"/>
      <c r="D142" s="180"/>
      <c r="E142" s="208"/>
      <c r="F142" s="208"/>
      <c r="G142" s="163"/>
      <c r="H142" s="193"/>
      <c r="I142" s="182"/>
      <c r="J142" s="205"/>
      <c r="K142" s="192"/>
      <c r="L142" s="205"/>
      <c r="M142" s="182"/>
      <c r="N142" s="206"/>
      <c r="O142" s="192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</row>
    <row r="143" spans="1:16" ht="12.7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1:16" ht="12.7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1:16" ht="12.7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1:16" ht="12.7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1:16" ht="12.7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1:16" ht="12.7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1:16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1:16" ht="12.7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1:16" ht="12.7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</sheetData>
  <sheetProtection/>
  <mergeCells count="24">
    <mergeCell ref="E1:AA1"/>
    <mergeCell ref="E2:AA2"/>
    <mergeCell ref="A3:AA3"/>
    <mergeCell ref="E4:AA4"/>
    <mergeCell ref="A5:AA5"/>
    <mergeCell ref="A7:H7"/>
    <mergeCell ref="P7:AA8"/>
    <mergeCell ref="A8:H8"/>
    <mergeCell ref="A9:L9"/>
    <mergeCell ref="A10:A11"/>
    <mergeCell ref="B10:F10"/>
    <mergeCell ref="J10:J11"/>
    <mergeCell ref="K10:K11"/>
    <mergeCell ref="L10:L11"/>
    <mergeCell ref="X10:X11"/>
    <mergeCell ref="Y10:Y11"/>
    <mergeCell ref="Z10:Z11"/>
    <mergeCell ref="AA10:AA11"/>
    <mergeCell ref="M10:M11"/>
    <mergeCell ref="P10:P11"/>
    <mergeCell ref="T10:T11"/>
    <mergeCell ref="U10:U11"/>
    <mergeCell ref="V10:V11"/>
    <mergeCell ref="W10:W11"/>
  </mergeCells>
  <printOptions/>
  <pageMargins left="0.5118110236220472" right="0.15748031496062992" top="0" bottom="0.15748031496062992" header="0.15748031496062992" footer="0.1574803149606299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25"/>
  <sheetViews>
    <sheetView zoomScaleSheetLayoutView="100" zoomScalePageLayoutView="0" workbookViewId="0" topLeftCell="B1">
      <selection activeCell="AE5" sqref="AE5"/>
    </sheetView>
  </sheetViews>
  <sheetFormatPr defaultColWidth="9.00390625" defaultRowHeight="12.75"/>
  <cols>
    <col min="1" max="1" width="2.25390625" style="446" hidden="1" customWidth="1"/>
    <col min="2" max="2" width="35.75390625" style="446" customWidth="1"/>
    <col min="3" max="3" width="10.00390625" style="446" customWidth="1"/>
    <col min="4" max="4" width="22.75390625" style="446" customWidth="1"/>
    <col min="5" max="5" width="34.75390625" style="446" hidden="1" customWidth="1"/>
    <col min="6" max="6" width="60.75390625" style="446" hidden="1" customWidth="1"/>
    <col min="7" max="7" width="40.375" style="446" hidden="1" customWidth="1"/>
    <col min="8" max="8" width="54.875" style="446" hidden="1" customWidth="1"/>
    <col min="9" max="9" width="25.625" style="446" hidden="1" customWidth="1"/>
    <col min="10" max="10" width="43.125" style="446" hidden="1" customWidth="1"/>
    <col min="11" max="11" width="32.125" style="446" hidden="1" customWidth="1"/>
    <col min="12" max="12" width="52.75390625" style="446" hidden="1" customWidth="1"/>
    <col min="13" max="13" width="37.25390625" style="446" hidden="1" customWidth="1"/>
    <col min="14" max="14" width="36.375" style="446" hidden="1" customWidth="1"/>
    <col min="15" max="15" width="33.875" style="446" hidden="1" customWidth="1"/>
    <col min="16" max="16" width="17.875" style="446" customWidth="1"/>
    <col min="17" max="17" width="39.75390625" style="446" hidden="1" customWidth="1"/>
    <col min="18" max="18" width="37.125" style="446" hidden="1" customWidth="1"/>
    <col min="19" max="19" width="63.25390625" style="446" hidden="1" customWidth="1"/>
    <col min="20" max="20" width="42.75390625" style="446" hidden="1" customWidth="1"/>
    <col min="21" max="21" width="57.25390625" style="446" hidden="1" customWidth="1"/>
    <col min="22" max="22" width="28.25390625" style="446" hidden="1" customWidth="1"/>
    <col min="23" max="23" width="45.625" style="446" hidden="1" customWidth="1"/>
    <col min="24" max="24" width="33.75390625" style="446" hidden="1" customWidth="1"/>
    <col min="25" max="25" width="54.25390625" style="446" hidden="1" customWidth="1"/>
    <col min="26" max="26" width="38.625" style="446" hidden="1" customWidth="1"/>
    <col min="27" max="27" width="38.125" style="446" hidden="1" customWidth="1"/>
    <col min="28" max="28" width="35.625" style="446" hidden="1" customWidth="1"/>
    <col min="29" max="29" width="17.625" style="446" customWidth="1"/>
    <col min="30" max="30" width="41.25390625" style="446" hidden="1" customWidth="1"/>
    <col min="31" max="31" width="16.00390625" style="446" customWidth="1"/>
    <col min="32" max="16384" width="9.125" style="446" customWidth="1"/>
  </cols>
  <sheetData>
    <row r="1" spans="1:31" ht="16.5">
      <c r="A1" s="445"/>
      <c r="B1" s="545" t="s">
        <v>183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</row>
    <row r="2" spans="1:31" ht="16.5">
      <c r="A2" s="445"/>
      <c r="B2" s="545" t="s">
        <v>389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</row>
    <row r="3" spans="1:31" ht="16.5">
      <c r="A3" s="445"/>
      <c r="B3" s="516" t="s">
        <v>496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</row>
    <row r="4" spans="1:31" ht="16.5">
      <c r="A4" s="445"/>
      <c r="B4" s="570" t="s">
        <v>490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</row>
    <row r="5" spans="1:30" ht="15" customHeight="1">
      <c r="A5" s="445"/>
      <c r="B5" s="556" t="s">
        <v>378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445"/>
      <c r="AD5" s="445"/>
    </row>
    <row r="6" spans="1:30" ht="21" customHeight="1">
      <c r="A6" s="558" t="s">
        <v>499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</row>
    <row r="7" spans="1:30" ht="16.5">
      <c r="A7" s="551"/>
      <c r="B7" s="552"/>
      <c r="C7" s="552"/>
      <c r="D7" s="553"/>
      <c r="E7" s="554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5"/>
    </row>
    <row r="8" spans="1:31" ht="42.75">
      <c r="A8" s="447"/>
      <c r="B8" s="569" t="s">
        <v>487</v>
      </c>
      <c r="C8" s="569" t="s">
        <v>488</v>
      </c>
      <c r="D8" s="569" t="s">
        <v>489</v>
      </c>
      <c r="E8" s="569" t="s">
        <v>390</v>
      </c>
      <c r="F8" s="569" t="s">
        <v>391</v>
      </c>
      <c r="G8" s="569" t="s">
        <v>392</v>
      </c>
      <c r="H8" s="569" t="s">
        <v>393</v>
      </c>
      <c r="I8" s="569" t="s">
        <v>394</v>
      </c>
      <c r="J8" s="569" t="s">
        <v>395</v>
      </c>
      <c r="K8" s="569" t="s">
        <v>396</v>
      </c>
      <c r="L8" s="569" t="s">
        <v>397</v>
      </c>
      <c r="M8" s="569" t="s">
        <v>398</v>
      </c>
      <c r="N8" s="569" t="s">
        <v>399</v>
      </c>
      <c r="O8" s="569" t="s">
        <v>400</v>
      </c>
      <c r="P8" s="569" t="s">
        <v>480</v>
      </c>
      <c r="Q8" s="569" t="s">
        <v>401</v>
      </c>
      <c r="R8" s="569" t="s">
        <v>402</v>
      </c>
      <c r="S8" s="569" t="s">
        <v>403</v>
      </c>
      <c r="T8" s="569" t="s">
        <v>404</v>
      </c>
      <c r="U8" s="569" t="s">
        <v>405</v>
      </c>
      <c r="V8" s="569" t="s">
        <v>406</v>
      </c>
      <c r="W8" s="569" t="s">
        <v>407</v>
      </c>
      <c r="X8" s="569" t="s">
        <v>408</v>
      </c>
      <c r="Y8" s="569" t="s">
        <v>409</v>
      </c>
      <c r="Z8" s="569" t="s">
        <v>410</v>
      </c>
      <c r="AA8" s="569" t="s">
        <v>411</v>
      </c>
      <c r="AB8" s="569" t="s">
        <v>412</v>
      </c>
      <c r="AC8" s="569" t="s">
        <v>481</v>
      </c>
      <c r="AD8" s="448" t="s">
        <v>413</v>
      </c>
      <c r="AE8" s="568" t="s">
        <v>504</v>
      </c>
    </row>
    <row r="9" spans="1:31" ht="16.5">
      <c r="A9" s="447"/>
      <c r="B9" s="510" t="s">
        <v>361</v>
      </c>
      <c r="C9" s="510" t="s">
        <v>143</v>
      </c>
      <c r="D9" s="510" t="s">
        <v>414</v>
      </c>
      <c r="E9" s="509">
        <v>7251161.98</v>
      </c>
      <c r="F9" s="509">
        <v>0</v>
      </c>
      <c r="G9" s="509">
        <v>7251161.98</v>
      </c>
      <c r="H9" s="509">
        <v>-5489438</v>
      </c>
      <c r="I9" s="509">
        <v>0</v>
      </c>
      <c r="J9" s="509">
        <v>0</v>
      </c>
      <c r="K9" s="509">
        <v>0</v>
      </c>
      <c r="L9" s="509">
        <v>0</v>
      </c>
      <c r="M9" s="509">
        <v>0</v>
      </c>
      <c r="N9" s="509">
        <v>0</v>
      </c>
      <c r="O9" s="509">
        <v>0</v>
      </c>
      <c r="P9" s="563">
        <v>1357258.95</v>
      </c>
      <c r="Q9" s="563">
        <v>399516.96</v>
      </c>
      <c r="R9" s="563">
        <v>957741.99</v>
      </c>
      <c r="S9" s="509">
        <f aca="true" t="shared" si="0" ref="Q9:AC9">S12+S16</f>
        <v>2774486.43</v>
      </c>
      <c r="T9" s="509">
        <f t="shared" si="0"/>
        <v>2666775.78</v>
      </c>
      <c r="U9" s="509">
        <f t="shared" si="0"/>
        <v>1398486.4300000002</v>
      </c>
      <c r="V9" s="509">
        <f t="shared" si="0"/>
        <v>-3096101</v>
      </c>
      <c r="W9" s="509">
        <f t="shared" si="0"/>
        <v>0</v>
      </c>
      <c r="X9" s="509">
        <f t="shared" si="0"/>
        <v>0</v>
      </c>
      <c r="Y9" s="509">
        <f t="shared" si="0"/>
        <v>0</v>
      </c>
      <c r="Z9" s="509">
        <f t="shared" si="0"/>
        <v>0</v>
      </c>
      <c r="AA9" s="509">
        <f t="shared" si="0"/>
        <v>0</v>
      </c>
      <c r="AB9" s="509">
        <f t="shared" si="0"/>
        <v>0</v>
      </c>
      <c r="AC9" s="563">
        <v>399516.96</v>
      </c>
      <c r="AD9" s="564">
        <v>0</v>
      </c>
      <c r="AE9" s="563">
        <v>957741.99</v>
      </c>
    </row>
    <row r="10" spans="1:31" s="449" customFormat="1" ht="16.5" customHeight="1" hidden="1">
      <c r="A10" s="447"/>
      <c r="B10" s="510" t="s">
        <v>442</v>
      </c>
      <c r="C10" s="510">
        <v>520</v>
      </c>
      <c r="D10" s="511" t="s">
        <v>443</v>
      </c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63">
        <v>709769.5</v>
      </c>
      <c r="Q10" s="563">
        <v>0</v>
      </c>
      <c r="R10" s="563">
        <v>709769.5</v>
      </c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63">
        <v>0</v>
      </c>
      <c r="AD10" s="564"/>
      <c r="AE10" s="563">
        <v>709769.5</v>
      </c>
    </row>
    <row r="11" spans="1:31" s="449" customFormat="1" ht="27.75" customHeight="1" hidden="1">
      <c r="A11" s="447"/>
      <c r="B11" s="510" t="s">
        <v>440</v>
      </c>
      <c r="C11" s="510">
        <v>520</v>
      </c>
      <c r="D11" s="511" t="s">
        <v>441</v>
      </c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63">
        <v>709769.5</v>
      </c>
      <c r="Q11" s="563">
        <v>0</v>
      </c>
      <c r="R11" s="563">
        <v>709769.5</v>
      </c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63">
        <v>0</v>
      </c>
      <c r="AD11" s="564"/>
      <c r="AE11" s="563">
        <v>709769.5</v>
      </c>
    </row>
    <row r="12" spans="1:31" ht="39.75">
      <c r="A12" s="447"/>
      <c r="B12" s="327" t="s">
        <v>482</v>
      </c>
      <c r="C12" s="327" t="s">
        <v>483</v>
      </c>
      <c r="D12" s="327" t="s">
        <v>415</v>
      </c>
      <c r="E12" s="509">
        <v>7251161.98</v>
      </c>
      <c r="F12" s="509">
        <v>0</v>
      </c>
      <c r="G12" s="509">
        <v>7251161.98</v>
      </c>
      <c r="H12" s="509">
        <v>-5489438</v>
      </c>
      <c r="I12" s="509">
        <v>0</v>
      </c>
      <c r="J12" s="509">
        <v>0</v>
      </c>
      <c r="K12" s="509">
        <v>0</v>
      </c>
      <c r="L12" s="509">
        <v>0</v>
      </c>
      <c r="M12" s="509">
        <v>0</v>
      </c>
      <c r="N12" s="509">
        <v>0</v>
      </c>
      <c r="O12" s="509">
        <v>0</v>
      </c>
      <c r="P12" s="563">
        <v>709769.5</v>
      </c>
      <c r="Q12" s="563">
        <v>0</v>
      </c>
      <c r="R12" s="563">
        <v>709769.5</v>
      </c>
      <c r="S12" s="509">
        <v>0</v>
      </c>
      <c r="T12" s="509">
        <v>2666775.78</v>
      </c>
      <c r="U12" s="509">
        <v>-1376000</v>
      </c>
      <c r="V12" s="509">
        <v>0</v>
      </c>
      <c r="W12" s="509">
        <v>0</v>
      </c>
      <c r="X12" s="509">
        <v>0</v>
      </c>
      <c r="Y12" s="509">
        <v>0</v>
      </c>
      <c r="Z12" s="509">
        <v>0</v>
      </c>
      <c r="AA12" s="509">
        <v>0</v>
      </c>
      <c r="AB12" s="509">
        <v>0</v>
      </c>
      <c r="AC12" s="563">
        <v>0</v>
      </c>
      <c r="AD12" s="564">
        <v>0</v>
      </c>
      <c r="AE12" s="563">
        <v>709769.5</v>
      </c>
    </row>
    <row r="13" spans="1:31" ht="27">
      <c r="A13" s="447"/>
      <c r="B13" s="327" t="s">
        <v>442</v>
      </c>
      <c r="C13" s="327" t="s">
        <v>483</v>
      </c>
      <c r="D13" s="327" t="s">
        <v>443</v>
      </c>
      <c r="E13" s="512">
        <v>709769.5</v>
      </c>
      <c r="F13" s="512">
        <v>0</v>
      </c>
      <c r="G13" s="512">
        <v>709769.5</v>
      </c>
      <c r="H13" s="512">
        <v>0</v>
      </c>
      <c r="I13" s="512">
        <v>0</v>
      </c>
      <c r="J13" s="512">
        <v>0</v>
      </c>
      <c r="K13" s="512">
        <v>0</v>
      </c>
      <c r="L13" s="512">
        <v>0</v>
      </c>
      <c r="M13" s="512">
        <v>0</v>
      </c>
      <c r="N13" s="512">
        <v>0</v>
      </c>
      <c r="O13" s="512">
        <v>0</v>
      </c>
      <c r="P13" s="563">
        <v>709769.5</v>
      </c>
      <c r="Q13" s="563">
        <v>0</v>
      </c>
      <c r="R13" s="563">
        <v>709769.5</v>
      </c>
      <c r="S13" s="512">
        <f aca="true" t="shared" si="1" ref="Q13:AC13">S14</f>
        <v>0</v>
      </c>
      <c r="T13" s="512">
        <f t="shared" si="1"/>
        <v>0</v>
      </c>
      <c r="U13" s="512">
        <f t="shared" si="1"/>
        <v>0</v>
      </c>
      <c r="V13" s="512">
        <f t="shared" si="1"/>
        <v>0</v>
      </c>
      <c r="W13" s="512">
        <f t="shared" si="1"/>
        <v>0</v>
      </c>
      <c r="X13" s="512">
        <f t="shared" si="1"/>
        <v>0</v>
      </c>
      <c r="Y13" s="512">
        <f t="shared" si="1"/>
        <v>0</v>
      </c>
      <c r="Z13" s="512">
        <f t="shared" si="1"/>
        <v>0</v>
      </c>
      <c r="AA13" s="512">
        <f t="shared" si="1"/>
        <v>0</v>
      </c>
      <c r="AB13" s="512">
        <f t="shared" si="1"/>
        <v>0</v>
      </c>
      <c r="AC13" s="563">
        <v>0</v>
      </c>
      <c r="AD13" s="564">
        <v>0</v>
      </c>
      <c r="AE13" s="563">
        <v>709769.5</v>
      </c>
    </row>
    <row r="14" spans="1:31" s="491" customFormat="1" ht="39.75">
      <c r="A14" s="447"/>
      <c r="B14" s="327" t="s">
        <v>484</v>
      </c>
      <c r="C14" s="327" t="s">
        <v>483</v>
      </c>
      <c r="D14" s="327" t="s">
        <v>485</v>
      </c>
      <c r="E14" s="512">
        <v>709769.5</v>
      </c>
      <c r="F14" s="512">
        <v>0</v>
      </c>
      <c r="G14" s="512">
        <v>709769.5</v>
      </c>
      <c r="H14" s="512">
        <v>0</v>
      </c>
      <c r="I14" s="512">
        <v>0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63">
        <v>647489.45</v>
      </c>
      <c r="Q14" s="563">
        <v>399516.96</v>
      </c>
      <c r="R14" s="563">
        <v>247972.49</v>
      </c>
      <c r="S14" s="512">
        <f aca="true" t="shared" si="2" ref="Q14:AC14">S15</f>
        <v>0</v>
      </c>
      <c r="T14" s="512">
        <f t="shared" si="2"/>
        <v>0</v>
      </c>
      <c r="U14" s="512">
        <f t="shared" si="2"/>
        <v>0</v>
      </c>
      <c r="V14" s="512">
        <f t="shared" si="2"/>
        <v>0</v>
      </c>
      <c r="W14" s="512">
        <f t="shared" si="2"/>
        <v>0</v>
      </c>
      <c r="X14" s="512">
        <f t="shared" si="2"/>
        <v>0</v>
      </c>
      <c r="Y14" s="512">
        <f t="shared" si="2"/>
        <v>0</v>
      </c>
      <c r="Z14" s="512">
        <f t="shared" si="2"/>
        <v>0</v>
      </c>
      <c r="AA14" s="512">
        <f t="shared" si="2"/>
        <v>0</v>
      </c>
      <c r="AB14" s="512">
        <f t="shared" si="2"/>
        <v>0</v>
      </c>
      <c r="AC14" s="563">
        <v>399516.96</v>
      </c>
      <c r="AD14" s="565"/>
      <c r="AE14" s="563">
        <v>247972.49</v>
      </c>
    </row>
    <row r="15" spans="1:31" s="491" customFormat="1" ht="39.75">
      <c r="A15" s="447"/>
      <c r="B15" s="327" t="s">
        <v>486</v>
      </c>
      <c r="C15" s="327" t="s">
        <v>483</v>
      </c>
      <c r="D15" s="327" t="s">
        <v>441</v>
      </c>
      <c r="E15" s="512">
        <v>709769.5</v>
      </c>
      <c r="F15" s="512">
        <v>0</v>
      </c>
      <c r="G15" s="512">
        <v>709769.5</v>
      </c>
      <c r="H15" s="512">
        <v>0</v>
      </c>
      <c r="I15" s="512">
        <v>0</v>
      </c>
      <c r="J15" s="512">
        <v>0</v>
      </c>
      <c r="K15" s="512">
        <v>0</v>
      </c>
      <c r="L15" s="512">
        <v>0</v>
      </c>
      <c r="M15" s="512">
        <v>0</v>
      </c>
      <c r="N15" s="512">
        <v>0</v>
      </c>
      <c r="O15" s="512">
        <v>0</v>
      </c>
      <c r="P15" s="563">
        <v>647489.45</v>
      </c>
      <c r="Q15" s="563">
        <v>399516.96</v>
      </c>
      <c r="R15" s="563">
        <v>247972.49</v>
      </c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63">
        <v>399516.96</v>
      </c>
      <c r="AD15" s="565"/>
      <c r="AE15" s="563">
        <v>247972.49</v>
      </c>
    </row>
    <row r="16" spans="1:31" s="491" customFormat="1" ht="16.5">
      <c r="A16" s="447"/>
      <c r="B16" s="327" t="s">
        <v>362</v>
      </c>
      <c r="C16" s="327" t="s">
        <v>302</v>
      </c>
      <c r="D16" s="327" t="s">
        <v>415</v>
      </c>
      <c r="E16" s="512">
        <v>7095883.57</v>
      </c>
      <c r="F16" s="512">
        <v>0</v>
      </c>
      <c r="G16" s="512">
        <v>7095883.57</v>
      </c>
      <c r="H16" s="512">
        <v>-6448394.12</v>
      </c>
      <c r="I16" s="512">
        <v>0</v>
      </c>
      <c r="J16" s="512">
        <v>0</v>
      </c>
      <c r="K16" s="512">
        <v>0</v>
      </c>
      <c r="L16" s="512">
        <v>0</v>
      </c>
      <c r="M16" s="512">
        <v>0</v>
      </c>
      <c r="N16" s="512">
        <v>0</v>
      </c>
      <c r="O16" s="512">
        <v>0</v>
      </c>
      <c r="P16" s="563">
        <v>-349504559.5</v>
      </c>
      <c r="Q16" s="563">
        <v>-164365254.14</v>
      </c>
      <c r="R16" s="566" t="s">
        <v>503</v>
      </c>
      <c r="S16" s="512">
        <f aca="true" t="shared" si="3" ref="Q16:AC16">S17</f>
        <v>2774486.43</v>
      </c>
      <c r="T16" s="512">
        <f t="shared" si="3"/>
        <v>0</v>
      </c>
      <c r="U16" s="512">
        <f t="shared" si="3"/>
        <v>2774486.43</v>
      </c>
      <c r="V16" s="512">
        <f t="shared" si="3"/>
        <v>-3096101</v>
      </c>
      <c r="W16" s="512">
        <f t="shared" si="3"/>
        <v>0</v>
      </c>
      <c r="X16" s="512">
        <f t="shared" si="3"/>
        <v>0</v>
      </c>
      <c r="Y16" s="512">
        <f t="shared" si="3"/>
        <v>0</v>
      </c>
      <c r="Z16" s="512">
        <f t="shared" si="3"/>
        <v>0</v>
      </c>
      <c r="AA16" s="512">
        <f t="shared" si="3"/>
        <v>0</v>
      </c>
      <c r="AB16" s="512">
        <f t="shared" si="3"/>
        <v>0</v>
      </c>
      <c r="AC16" s="563">
        <v>-164365254.14</v>
      </c>
      <c r="AD16" s="567">
        <v>0</v>
      </c>
      <c r="AE16" s="566" t="s">
        <v>503</v>
      </c>
    </row>
    <row r="17" spans="1:31" s="491" customFormat="1" ht="27">
      <c r="A17" s="447"/>
      <c r="B17" s="327" t="s">
        <v>363</v>
      </c>
      <c r="C17" s="327" t="s">
        <v>302</v>
      </c>
      <c r="D17" s="327" t="s">
        <v>416</v>
      </c>
      <c r="E17" s="512">
        <v>7095883.57</v>
      </c>
      <c r="F17" s="512">
        <v>0</v>
      </c>
      <c r="G17" s="512">
        <v>7095883.57</v>
      </c>
      <c r="H17" s="512">
        <v>-6448394.12</v>
      </c>
      <c r="I17" s="512">
        <v>0</v>
      </c>
      <c r="J17" s="512">
        <v>0</v>
      </c>
      <c r="K17" s="512">
        <v>0</v>
      </c>
      <c r="L17" s="512">
        <v>0</v>
      </c>
      <c r="M17" s="512">
        <v>0</v>
      </c>
      <c r="N17" s="512">
        <v>0</v>
      </c>
      <c r="O17" s="512">
        <v>0</v>
      </c>
      <c r="P17" s="563">
        <v>-349504559.5</v>
      </c>
      <c r="Q17" s="563">
        <v>-164365254.14</v>
      </c>
      <c r="R17" s="566" t="s">
        <v>503</v>
      </c>
      <c r="S17" s="512">
        <v>2774486.43</v>
      </c>
      <c r="T17" s="512">
        <v>0</v>
      </c>
      <c r="U17" s="512">
        <v>2774486.43</v>
      </c>
      <c r="V17" s="512">
        <v>-3096101</v>
      </c>
      <c r="W17" s="512">
        <v>0</v>
      </c>
      <c r="X17" s="512">
        <v>0</v>
      </c>
      <c r="Y17" s="512">
        <v>0</v>
      </c>
      <c r="Z17" s="512">
        <v>0</v>
      </c>
      <c r="AA17" s="512">
        <v>0</v>
      </c>
      <c r="AB17" s="512">
        <v>0</v>
      </c>
      <c r="AC17" s="563">
        <v>-164365254.14</v>
      </c>
      <c r="AD17" s="567">
        <v>0</v>
      </c>
      <c r="AE17" s="566" t="s">
        <v>503</v>
      </c>
    </row>
    <row r="18" spans="1:31" ht="28.5">
      <c r="A18" s="447"/>
      <c r="B18" s="510" t="s">
        <v>364</v>
      </c>
      <c r="C18" s="510" t="s">
        <v>301</v>
      </c>
      <c r="D18" s="510" t="s">
        <v>417</v>
      </c>
      <c r="E18" s="509">
        <v>-38222098.73</v>
      </c>
      <c r="F18" s="509">
        <v>0</v>
      </c>
      <c r="G18" s="509">
        <v>-38222098.73</v>
      </c>
      <c r="H18" s="509">
        <v>-5525000</v>
      </c>
      <c r="I18" s="509">
        <v>0</v>
      </c>
      <c r="J18" s="509">
        <v>0</v>
      </c>
      <c r="K18" s="509">
        <v>0</v>
      </c>
      <c r="L18" s="509">
        <v>0</v>
      </c>
      <c r="M18" s="509">
        <v>0</v>
      </c>
      <c r="N18" s="509">
        <v>0</v>
      </c>
      <c r="O18" s="509">
        <v>0</v>
      </c>
      <c r="P18" s="563">
        <v>-349504559.5</v>
      </c>
      <c r="Q18" s="563">
        <v>-164365254.14</v>
      </c>
      <c r="R18" s="566" t="s">
        <v>503</v>
      </c>
      <c r="S18" s="509">
        <v>0</v>
      </c>
      <c r="T18" s="509">
        <v>-3107225.47</v>
      </c>
      <c r="U18" s="509">
        <v>-1376000</v>
      </c>
      <c r="V18" s="509">
        <v>0</v>
      </c>
      <c r="W18" s="509">
        <v>0</v>
      </c>
      <c r="X18" s="509">
        <v>0</v>
      </c>
      <c r="Y18" s="509">
        <v>0</v>
      </c>
      <c r="Z18" s="509">
        <v>0</v>
      </c>
      <c r="AA18" s="509">
        <v>0</v>
      </c>
      <c r="AB18" s="509">
        <v>0</v>
      </c>
      <c r="AC18" s="563">
        <v>-164365254.14</v>
      </c>
      <c r="AD18" s="564">
        <v>0</v>
      </c>
      <c r="AE18" s="566" t="s">
        <v>503</v>
      </c>
    </row>
    <row r="19" spans="1:31" ht="28.5">
      <c r="A19" s="447"/>
      <c r="B19" s="510" t="s">
        <v>365</v>
      </c>
      <c r="C19" s="510" t="s">
        <v>301</v>
      </c>
      <c r="D19" s="510" t="s">
        <v>418</v>
      </c>
      <c r="E19" s="509">
        <v>-38222098.73</v>
      </c>
      <c r="F19" s="509">
        <v>0</v>
      </c>
      <c r="G19" s="509">
        <v>-38222098.73</v>
      </c>
      <c r="H19" s="509">
        <v>-5525000</v>
      </c>
      <c r="I19" s="509">
        <v>0</v>
      </c>
      <c r="J19" s="509">
        <v>0</v>
      </c>
      <c r="K19" s="509">
        <v>0</v>
      </c>
      <c r="L19" s="509">
        <v>0</v>
      </c>
      <c r="M19" s="509">
        <v>0</v>
      </c>
      <c r="N19" s="509">
        <v>0</v>
      </c>
      <c r="O19" s="509">
        <v>0</v>
      </c>
      <c r="P19" s="563">
        <v>-349504559.5</v>
      </c>
      <c r="Q19" s="563">
        <v>-164365254.14</v>
      </c>
      <c r="R19" s="566" t="s">
        <v>503</v>
      </c>
      <c r="S19" s="509">
        <v>0</v>
      </c>
      <c r="T19" s="509">
        <v>-3107225.47</v>
      </c>
      <c r="U19" s="509">
        <v>-1376000</v>
      </c>
      <c r="V19" s="509">
        <v>0</v>
      </c>
      <c r="W19" s="509">
        <v>0</v>
      </c>
      <c r="X19" s="509">
        <v>0</v>
      </c>
      <c r="Y19" s="509">
        <v>0</v>
      </c>
      <c r="Z19" s="509">
        <v>0</v>
      </c>
      <c r="AA19" s="509">
        <v>0</v>
      </c>
      <c r="AB19" s="509">
        <v>0</v>
      </c>
      <c r="AC19" s="563">
        <v>-164365254.14</v>
      </c>
      <c r="AD19" s="564">
        <v>0</v>
      </c>
      <c r="AE19" s="566" t="s">
        <v>503</v>
      </c>
    </row>
    <row r="20" spans="1:31" ht="28.5">
      <c r="A20" s="447"/>
      <c r="B20" s="510" t="s">
        <v>366</v>
      </c>
      <c r="C20" s="510" t="s">
        <v>301</v>
      </c>
      <c r="D20" s="510" t="s">
        <v>419</v>
      </c>
      <c r="E20" s="509">
        <v>-38222098.73</v>
      </c>
      <c r="F20" s="509">
        <v>0</v>
      </c>
      <c r="G20" s="509">
        <v>-38222098.73</v>
      </c>
      <c r="H20" s="509">
        <v>-5525000</v>
      </c>
      <c r="I20" s="509">
        <v>0</v>
      </c>
      <c r="J20" s="509">
        <v>0</v>
      </c>
      <c r="K20" s="509">
        <v>0</v>
      </c>
      <c r="L20" s="509">
        <v>0</v>
      </c>
      <c r="M20" s="509">
        <v>0</v>
      </c>
      <c r="N20" s="509">
        <v>0</v>
      </c>
      <c r="O20" s="509">
        <v>0</v>
      </c>
      <c r="P20" s="563">
        <v>-349504559.5</v>
      </c>
      <c r="Q20" s="563">
        <v>-164365254.14</v>
      </c>
      <c r="R20" s="566" t="s">
        <v>503</v>
      </c>
      <c r="S20" s="509">
        <v>0</v>
      </c>
      <c r="T20" s="509">
        <v>-3107225.47</v>
      </c>
      <c r="U20" s="509">
        <v>-1376000</v>
      </c>
      <c r="V20" s="509">
        <v>0</v>
      </c>
      <c r="W20" s="509">
        <v>0</v>
      </c>
      <c r="X20" s="509">
        <v>0</v>
      </c>
      <c r="Y20" s="509">
        <v>0</v>
      </c>
      <c r="Z20" s="509">
        <v>0</v>
      </c>
      <c r="AA20" s="509">
        <v>0</v>
      </c>
      <c r="AB20" s="509">
        <v>0</v>
      </c>
      <c r="AC20" s="563">
        <v>-164365254.14</v>
      </c>
      <c r="AD20" s="564">
        <v>0</v>
      </c>
      <c r="AE20" s="566" t="s">
        <v>503</v>
      </c>
    </row>
    <row r="21" spans="1:31" ht="28.5">
      <c r="A21" s="447"/>
      <c r="B21" s="510" t="s">
        <v>367</v>
      </c>
      <c r="C21" s="510" t="s">
        <v>301</v>
      </c>
      <c r="D21" s="510" t="s">
        <v>420</v>
      </c>
      <c r="E21" s="509">
        <v>-38222098.73</v>
      </c>
      <c r="F21" s="509">
        <v>0</v>
      </c>
      <c r="G21" s="509">
        <v>-38222098.73</v>
      </c>
      <c r="H21" s="509">
        <v>-5525000</v>
      </c>
      <c r="I21" s="509">
        <v>0</v>
      </c>
      <c r="J21" s="509">
        <v>0</v>
      </c>
      <c r="K21" s="509">
        <v>0</v>
      </c>
      <c r="L21" s="509">
        <v>0</v>
      </c>
      <c r="M21" s="509">
        <v>0</v>
      </c>
      <c r="N21" s="509">
        <v>0</v>
      </c>
      <c r="O21" s="509">
        <v>0</v>
      </c>
      <c r="P21" s="563">
        <v>350152048.95</v>
      </c>
      <c r="Q21" s="563">
        <v>164764771.1</v>
      </c>
      <c r="R21" s="566" t="s">
        <v>503</v>
      </c>
      <c r="S21" s="509">
        <v>0</v>
      </c>
      <c r="T21" s="509">
        <v>-3107225.47</v>
      </c>
      <c r="U21" s="509">
        <v>-1376000</v>
      </c>
      <c r="V21" s="509">
        <v>0</v>
      </c>
      <c r="W21" s="509">
        <v>0</v>
      </c>
      <c r="X21" s="509">
        <v>0</v>
      </c>
      <c r="Y21" s="509">
        <v>0</v>
      </c>
      <c r="Z21" s="509">
        <v>0</v>
      </c>
      <c r="AA21" s="509">
        <v>0</v>
      </c>
      <c r="AB21" s="509">
        <v>0</v>
      </c>
      <c r="AC21" s="563">
        <v>164764771.1</v>
      </c>
      <c r="AD21" s="564">
        <v>0</v>
      </c>
      <c r="AE21" s="566" t="s">
        <v>503</v>
      </c>
    </row>
    <row r="22" spans="1:31" ht="28.5">
      <c r="A22" s="447"/>
      <c r="B22" s="510" t="s">
        <v>368</v>
      </c>
      <c r="C22" s="510" t="s">
        <v>300</v>
      </c>
      <c r="D22" s="510" t="s">
        <v>421</v>
      </c>
      <c r="E22" s="509">
        <v>45473260.71</v>
      </c>
      <c r="F22" s="509">
        <v>0</v>
      </c>
      <c r="G22" s="509">
        <v>45473260.71</v>
      </c>
      <c r="H22" s="509">
        <v>35562</v>
      </c>
      <c r="I22" s="509">
        <v>0</v>
      </c>
      <c r="J22" s="509">
        <v>0</v>
      </c>
      <c r="K22" s="509">
        <v>0</v>
      </c>
      <c r="L22" s="509">
        <v>0</v>
      </c>
      <c r="M22" s="509">
        <v>0</v>
      </c>
      <c r="N22" s="509">
        <v>0</v>
      </c>
      <c r="O22" s="509">
        <v>0</v>
      </c>
      <c r="P22" s="563">
        <v>350152048.95</v>
      </c>
      <c r="Q22" s="563">
        <v>164764771.1</v>
      </c>
      <c r="R22" s="566" t="s">
        <v>503</v>
      </c>
      <c r="S22" s="509">
        <v>0</v>
      </c>
      <c r="T22" s="509">
        <v>5774001.25</v>
      </c>
      <c r="U22" s="509">
        <v>0</v>
      </c>
      <c r="V22" s="509">
        <v>0</v>
      </c>
      <c r="W22" s="509">
        <v>0</v>
      </c>
      <c r="X22" s="509">
        <v>0</v>
      </c>
      <c r="Y22" s="509">
        <v>0</v>
      </c>
      <c r="Z22" s="509">
        <v>0</v>
      </c>
      <c r="AA22" s="509">
        <v>0</v>
      </c>
      <c r="AB22" s="509">
        <v>0</v>
      </c>
      <c r="AC22" s="563">
        <v>164764771.1</v>
      </c>
      <c r="AD22" s="564">
        <v>0</v>
      </c>
      <c r="AE22" s="566" t="s">
        <v>503</v>
      </c>
    </row>
    <row r="23" spans="1:31" ht="28.5">
      <c r="A23" s="447"/>
      <c r="B23" s="510" t="s">
        <v>369</v>
      </c>
      <c r="C23" s="510" t="s">
        <v>300</v>
      </c>
      <c r="D23" s="510" t="s">
        <v>422</v>
      </c>
      <c r="E23" s="509">
        <v>45473260.71</v>
      </c>
      <c r="F23" s="509">
        <v>0</v>
      </c>
      <c r="G23" s="509">
        <v>45473260.71</v>
      </c>
      <c r="H23" s="509">
        <v>35562</v>
      </c>
      <c r="I23" s="509">
        <v>0</v>
      </c>
      <c r="J23" s="509">
        <v>0</v>
      </c>
      <c r="K23" s="509">
        <v>0</v>
      </c>
      <c r="L23" s="509">
        <v>0</v>
      </c>
      <c r="M23" s="509">
        <v>0</v>
      </c>
      <c r="N23" s="509">
        <v>0</v>
      </c>
      <c r="O23" s="509">
        <v>0</v>
      </c>
      <c r="P23" s="563">
        <v>350152048.95</v>
      </c>
      <c r="Q23" s="563">
        <v>164764771.1</v>
      </c>
      <c r="R23" s="566" t="s">
        <v>503</v>
      </c>
      <c r="S23" s="509">
        <v>0</v>
      </c>
      <c r="T23" s="509">
        <v>5774001.25</v>
      </c>
      <c r="U23" s="509">
        <v>0</v>
      </c>
      <c r="V23" s="509">
        <v>0</v>
      </c>
      <c r="W23" s="509">
        <v>0</v>
      </c>
      <c r="X23" s="509">
        <v>0</v>
      </c>
      <c r="Y23" s="509">
        <v>0</v>
      </c>
      <c r="Z23" s="509">
        <v>0</v>
      </c>
      <c r="AA23" s="509">
        <v>0</v>
      </c>
      <c r="AB23" s="509">
        <v>0</v>
      </c>
      <c r="AC23" s="563">
        <v>164764771.1</v>
      </c>
      <c r="AD23" s="564">
        <v>0</v>
      </c>
      <c r="AE23" s="566" t="s">
        <v>503</v>
      </c>
    </row>
    <row r="24" spans="1:31" ht="28.5">
      <c r="A24" s="447"/>
      <c r="B24" s="510" t="s">
        <v>370</v>
      </c>
      <c r="C24" s="510" t="s">
        <v>300</v>
      </c>
      <c r="D24" s="510" t="s">
        <v>423</v>
      </c>
      <c r="E24" s="509">
        <v>45473260.71</v>
      </c>
      <c r="F24" s="509">
        <v>0</v>
      </c>
      <c r="G24" s="509">
        <v>45473260.71</v>
      </c>
      <c r="H24" s="509">
        <v>35562</v>
      </c>
      <c r="I24" s="509">
        <v>0</v>
      </c>
      <c r="J24" s="509">
        <v>0</v>
      </c>
      <c r="K24" s="509">
        <v>0</v>
      </c>
      <c r="L24" s="509">
        <v>0</v>
      </c>
      <c r="M24" s="509">
        <v>0</v>
      </c>
      <c r="N24" s="509">
        <v>0</v>
      </c>
      <c r="O24" s="509">
        <v>0</v>
      </c>
      <c r="P24" s="563">
        <v>350152048.95</v>
      </c>
      <c r="Q24" s="563">
        <v>164764771.1</v>
      </c>
      <c r="R24" s="566" t="s">
        <v>503</v>
      </c>
      <c r="S24" s="509">
        <v>0</v>
      </c>
      <c r="T24" s="509">
        <v>5774001.25</v>
      </c>
      <c r="U24" s="509">
        <v>0</v>
      </c>
      <c r="V24" s="509">
        <v>0</v>
      </c>
      <c r="W24" s="509">
        <v>0</v>
      </c>
      <c r="X24" s="509">
        <v>0</v>
      </c>
      <c r="Y24" s="509">
        <v>0</v>
      </c>
      <c r="Z24" s="509">
        <v>0</v>
      </c>
      <c r="AA24" s="509">
        <v>0</v>
      </c>
      <c r="AB24" s="509">
        <v>0</v>
      </c>
      <c r="AC24" s="563">
        <v>164764771.1</v>
      </c>
      <c r="AD24" s="564">
        <v>0</v>
      </c>
      <c r="AE24" s="566" t="s">
        <v>503</v>
      </c>
    </row>
    <row r="25" spans="1:31" ht="42.75">
      <c r="A25" s="447"/>
      <c r="B25" s="510" t="s">
        <v>371</v>
      </c>
      <c r="C25" s="510" t="s">
        <v>300</v>
      </c>
      <c r="D25" s="510" t="s">
        <v>424</v>
      </c>
      <c r="E25" s="509">
        <v>45473260.71</v>
      </c>
      <c r="F25" s="509">
        <v>0</v>
      </c>
      <c r="G25" s="509">
        <v>45473260.71</v>
      </c>
      <c r="H25" s="509">
        <v>35562</v>
      </c>
      <c r="I25" s="509">
        <v>0</v>
      </c>
      <c r="J25" s="509">
        <v>0</v>
      </c>
      <c r="K25" s="509">
        <v>0</v>
      </c>
      <c r="L25" s="509">
        <v>0</v>
      </c>
      <c r="M25" s="509">
        <v>0</v>
      </c>
      <c r="N25" s="509">
        <v>0</v>
      </c>
      <c r="O25" s="509">
        <v>0</v>
      </c>
      <c r="P25" s="561">
        <v>350152048.95</v>
      </c>
      <c r="Q25" s="561">
        <v>164764771.1</v>
      </c>
      <c r="R25" s="562" t="s">
        <v>503</v>
      </c>
      <c r="S25" s="509">
        <v>0</v>
      </c>
      <c r="T25" s="509">
        <v>5774001.25</v>
      </c>
      <c r="U25" s="509">
        <v>0</v>
      </c>
      <c r="V25" s="509">
        <v>0</v>
      </c>
      <c r="W25" s="509">
        <v>0</v>
      </c>
      <c r="X25" s="509">
        <v>0</v>
      </c>
      <c r="Y25" s="509">
        <v>0</v>
      </c>
      <c r="Z25" s="509">
        <v>0</v>
      </c>
      <c r="AA25" s="509">
        <v>0</v>
      </c>
      <c r="AB25" s="509">
        <v>0</v>
      </c>
      <c r="AC25" s="561">
        <v>164764771.1</v>
      </c>
      <c r="AD25" s="508">
        <v>0</v>
      </c>
      <c r="AE25" s="562" t="s">
        <v>503</v>
      </c>
    </row>
  </sheetData>
  <sheetProtection/>
  <autoFilter ref="B8:AD25"/>
  <mergeCells count="8">
    <mergeCell ref="B4:AE4"/>
    <mergeCell ref="A7:D7"/>
    <mergeCell ref="E7:AD7"/>
    <mergeCell ref="B5:AB5"/>
    <mergeCell ref="A6:AD6"/>
    <mergeCell ref="B1:AE1"/>
    <mergeCell ref="B2:AE2"/>
    <mergeCell ref="B3:AE3"/>
  </mergeCells>
  <printOptions/>
  <pageMargins left="0.31496062992125984" right="0.31496062992125984" top="0.7480314960629921" bottom="0.7480314960629921" header="0.31496062992125984" footer="0.31496062992125984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СпециалистАМО</cp:lastModifiedBy>
  <cp:lastPrinted>2023-07-17T06:54:27Z</cp:lastPrinted>
  <dcterms:created xsi:type="dcterms:W3CDTF">2009-02-03T01:32:09Z</dcterms:created>
  <dcterms:modified xsi:type="dcterms:W3CDTF">2023-07-17T06:54:58Z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