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805" tabRatio="599" activeTab="3"/>
  </bookViews>
  <sheets>
    <sheet name="Прил 1" sheetId="1" r:id="rId1"/>
    <sheet name="прил 2" sheetId="2" r:id="rId2"/>
    <sheet name="прил 3" sheetId="3" r:id="rId3"/>
    <sheet name="прил 4" sheetId="4" r:id="rId4"/>
  </sheets>
  <externalReferences>
    <externalReference r:id="rId7"/>
  </externalReferences>
  <definedNames>
    <definedName name="_xlnm._FilterDatabase" localSheetId="1" hidden="1">'прил 2'!$A$11:$C$42</definedName>
    <definedName name="_xlnm._FilterDatabase" localSheetId="3" hidden="1">'прил 4'!$B$8:$AD$21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  <definedName name="Z_32815AC5_18ED_4469_B34C_16DAF9410C6A_.wvu.FilterData" localSheetId="1" hidden="1">'прил 2'!$A$11:$C$42</definedName>
    <definedName name="_xlnm.Print_Area" localSheetId="1">'прил 2'!$A$1:$G$46</definedName>
  </definedNames>
  <calcPr fullCalcOnLoad="1"/>
</workbook>
</file>

<file path=xl/sharedStrings.xml><?xml version="1.0" encoding="utf-8"?>
<sst xmlns="http://schemas.openxmlformats.org/spreadsheetml/2006/main" count="977" uniqueCount="457">
  <si>
    <t>%</t>
  </si>
  <si>
    <t>Код бюджетной                 классификации РФ</t>
  </si>
  <si>
    <t>Наименование</t>
  </si>
  <si>
    <t>2008г.        ожидаемое</t>
  </si>
  <si>
    <t>на 1.04.2006</t>
  </si>
  <si>
    <t>исполнения</t>
  </si>
  <si>
    <t>на 1.06.2007</t>
  </si>
  <si>
    <t>испол</t>
  </si>
  <si>
    <t>000 1 00 00000 00 0000 000</t>
  </si>
  <si>
    <t>ДОХОДЫ</t>
  </si>
  <si>
    <t>000 1 01 02000 01 0000 110</t>
  </si>
  <si>
    <t>Налог на доходы физ.лиц</t>
  </si>
  <si>
    <t>182 1 01 02010 01 0000 110</t>
  </si>
  <si>
    <t>182 1 01 02010 01 1000 110</t>
  </si>
  <si>
    <t>182 1 01 02010 01 2000 110</t>
  </si>
  <si>
    <t>182 1 01 02020 01 0000 110</t>
  </si>
  <si>
    <t>182 1 01 02022 01 3000 110</t>
  </si>
  <si>
    <t>182 1 01 02022 01 4000 110</t>
  </si>
  <si>
    <t>182 1 01 02040 01 0000 110</t>
  </si>
  <si>
    <t>182 1 01 02040 01 1000 110</t>
  </si>
  <si>
    <t>000 1 06 00000 00 0000 000</t>
  </si>
  <si>
    <t>Налоги на имущество</t>
  </si>
  <si>
    <t xml:space="preserve">182 1 06 01030 10 0000 110 </t>
  </si>
  <si>
    <t>182 1 06 01030 10 1000 110</t>
  </si>
  <si>
    <t>Пени по налогу на имущество физических лиц., взимаемый по ставкам, применяемым к объектам налогообл-я, расположенным в границах поселений</t>
  </si>
  <si>
    <t xml:space="preserve">182 1 06 04000 02 0000 110 </t>
  </si>
  <si>
    <t>Транспортный налог</t>
  </si>
  <si>
    <t>182 1 06 04012 02 1000 110</t>
  </si>
  <si>
    <t>Транспортный налог с физических лиц</t>
  </si>
  <si>
    <t xml:space="preserve">182 1 06 06000 10 0000 110 </t>
  </si>
  <si>
    <t>Земельный налог</t>
  </si>
  <si>
    <t>182 1 06 06023 10 3000 110</t>
  </si>
  <si>
    <t xml:space="preserve">000 1 09 00000 00 0000 000 </t>
  </si>
  <si>
    <t xml:space="preserve"> </t>
  </si>
  <si>
    <t>182 1 09 04050 03 1000 110</t>
  </si>
  <si>
    <t>Земельный налог (по обязательсвам возникщим до 01.01.2006 г.)</t>
  </si>
  <si>
    <t>182 1 09 04050 03 2000 110</t>
  </si>
  <si>
    <t>Пени по земельному налогу (по обязательствам возникшим до 01.01.2006 г.)</t>
  </si>
  <si>
    <t>182 1 09 04050 03 3000 110</t>
  </si>
  <si>
    <t>Штрафы по земельному налогу (по обязательствам</t>
  </si>
  <si>
    <t>000 1 11 00000 00 0000 000</t>
  </si>
  <si>
    <t>122 1 11 05025 10 0000 120</t>
  </si>
  <si>
    <t>000 1 14 00000 00 0000 410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</si>
  <si>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</si>
  <si>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</si>
  <si>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</si>
  <si>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122 1 17 05050 10 0000 180</t>
  </si>
  <si>
    <t xml:space="preserve">Прочие неналоговые доходы местных бюджетов </t>
  </si>
  <si>
    <t>000 2 00 00000 00 0000 000</t>
  </si>
  <si>
    <t>Безвозмездные поступления</t>
  </si>
  <si>
    <t>000 2 02 00000 00 0000 000</t>
  </si>
  <si>
    <t>От других бюджетов бюджетной системы</t>
  </si>
  <si>
    <t>152 2 02 04999 10 0000 151</t>
  </si>
  <si>
    <t>Прочие межбюджетные трасферты, передаваемые бюджетам поселений</t>
  </si>
  <si>
    <t>000 3 00 00000 00 0000 000</t>
  </si>
  <si>
    <t>Доходы от предпр. и иной прин. дох. деят-ти</t>
  </si>
  <si>
    <t>122 3 02 00000 00 0000 130</t>
  </si>
  <si>
    <t>Рыночные продажи товаров и услуг</t>
  </si>
  <si>
    <t>122 3 02 01050 10 0000 130</t>
  </si>
  <si>
    <t>Доходы от продажи услуг, оказываемых учреждениями, находящимися в ведении органов местного самоуправления</t>
  </si>
  <si>
    <t>122 3 03 00000 00 0000 180</t>
  </si>
  <si>
    <t>Безвозмездные поступления от предпринимат-ой и иной иной приносящей доход деятельности</t>
  </si>
  <si>
    <t>122 3 03 02050 10 0000 180</t>
  </si>
  <si>
    <t>Прочие безвозмездные поступления учреждениям, нах-ся в ведении органов местного самоуправления</t>
  </si>
  <si>
    <t>ВСЕГО ДОХОДОВ</t>
  </si>
  <si>
    <t>% исп.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</si>
  <si>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</si>
  <si>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122 1 17 01050 10 0000 180</t>
  </si>
  <si>
    <t>Невыясненные поступления</t>
  </si>
  <si>
    <t>182 1 06 01030 10 4000 110</t>
  </si>
  <si>
    <t>152 1 17 01050 10 0000 180</t>
  </si>
  <si>
    <t>182 1 01 02030 01 0000 110</t>
  </si>
  <si>
    <t>182 1 01 02030 01 1000 110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</si>
  <si>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</si>
  <si>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000 1 16 00000 00 0000 000</t>
  </si>
  <si>
    <t>Штрафы, санкции, возмещение ущерба</t>
  </si>
  <si>
    <t>122  1 16 18000 00 0000 140</t>
  </si>
  <si>
    <t>Денежные взыскания (штрафы) за нарушение бюджетного законодательства Российской Федерации</t>
  </si>
  <si>
    <t>122  1 16 18050 10 0000 140</t>
  </si>
  <si>
    <t>Денежные взыскания (штрафы) за нарушение бюджетного законодательства (в части бюджетов поселений)</t>
  </si>
  <si>
    <t>122  1 16 21000 00 0000 140</t>
  </si>
  <si>
    <t>122  1 16 21050 10 0000 140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</si>
  <si>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</si>
  <si>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</si>
  <si>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122  1 16 23000 00 0000 140</t>
  </si>
  <si>
    <t>122 1 16 23050 10 0000 140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</si>
  <si>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</si>
  <si>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</si>
  <si>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122 1 16 25000 00 0000 140</t>
  </si>
  <si>
    <t>122 1 16 33000 00 0000 140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</si>
  <si>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</si>
  <si>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поселения</t>
  </si>
  <si>
    <t>122 1 16 33050 10 0000 140</t>
  </si>
  <si>
    <t>Субвенции бюджетам поселений на выполнение передаваемых полномочий субъектов РФ</t>
  </si>
  <si>
    <t>182 1 06 01030 10 3000 110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</si>
  <si>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</si>
  <si>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152 2 02 02079 10 0000 151</t>
  </si>
  <si>
    <t>Субсидии бюджетам поселений  для переселения граждан из ветхого и аварийного жилищного фонда</t>
  </si>
  <si>
    <t>% исполнения</t>
  </si>
  <si>
    <t>ПР</t>
  </si>
  <si>
    <t>ЦСР</t>
  </si>
  <si>
    <t>ВР</t>
  </si>
  <si>
    <t>ОБЩЕГОСУДАРСТВЕННЫЕ ВОПРОСЫ</t>
  </si>
  <si>
    <t>000</t>
  </si>
  <si>
    <t>01</t>
  </si>
  <si>
    <t>122</t>
  </si>
  <si>
    <t>02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</si>
  <si>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</si>
  <si>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</si>
  <si>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300</t>
  </si>
  <si>
    <t>04</t>
  </si>
  <si>
    <t>500</t>
  </si>
  <si>
    <t>Обеспечение проведения выборов и референдумов</t>
  </si>
  <si>
    <t>07</t>
  </si>
  <si>
    <t>Обеспечение деятельности финансовых, налоговых и таможенных органов и органов надзора</t>
  </si>
  <si>
    <t>06</t>
  </si>
  <si>
    <t>11</t>
  </si>
  <si>
    <t>Национальная экономика</t>
  </si>
  <si>
    <t>05</t>
  </si>
  <si>
    <t>Жилищно-коммунальное хозяйство</t>
  </si>
  <si>
    <t>09</t>
  </si>
  <si>
    <t>10</t>
  </si>
  <si>
    <t>Коммунальное хозяйство</t>
  </si>
  <si>
    <t>08</t>
  </si>
  <si>
    <t>Приложение 2</t>
  </si>
  <si>
    <t>% исп</t>
  </si>
  <si>
    <t>182 1 05 00000 00 0000 000</t>
  </si>
  <si>
    <t>Налоги на совокупный доход</t>
  </si>
  <si>
    <t>182 1 01 02010 01 3000 110</t>
  </si>
  <si>
    <t>182 1 01 02020 01 1000 110</t>
  </si>
  <si>
    <t>182 1 01 02030 01 3000 110</t>
  </si>
  <si>
    <t>182  1 05 03010 01 1000 110</t>
  </si>
  <si>
    <t>122 1 13 00000 00 0000 130</t>
  </si>
  <si>
    <t>Доходы от оказания платных услуг</t>
  </si>
  <si>
    <t>122 1 13 02995 10 0000 130</t>
  </si>
  <si>
    <t>122  1 14 06013 10 0000 430</t>
  </si>
  <si>
    <t>122  1 14 06025 10 0000 430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</si>
  <si>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</si>
  <si>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</si>
  <si>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Приложение 4</t>
  </si>
  <si>
    <t>Дорожные фонды</t>
  </si>
  <si>
    <t>Приложение 1</t>
  </si>
  <si>
    <t>182 1 05 03010 01 2000 110</t>
  </si>
  <si>
    <t>122 1 13 01995 10 0000 130</t>
  </si>
  <si>
    <t>Прочие доходы от оказания платных услуг (работ получателями средств бюджетов поселений)</t>
  </si>
  <si>
    <t>152 2 02 02150 10 0000 151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</si>
  <si>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</si>
  <si>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152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</si>
  <si>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</si>
  <si>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</si>
  <si>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182 1 03 02230 01 0000 110  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</si>
  <si>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</si>
  <si>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182 1 03 02240 01 0000 110</t>
  </si>
  <si>
    <t>182 1 03 02250 01 0000 110</t>
  </si>
  <si>
    <t>Доходы от уплаты акцизов на автомобильный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</si>
  <si>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182 1 03 02260 01 0000 110</t>
  </si>
  <si>
    <t>Доходы от уплаты акцизов на прямогонный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</si>
  <si>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244</t>
  </si>
  <si>
    <t>Другие общегосударственные вопросы</t>
  </si>
  <si>
    <t>13</t>
  </si>
  <si>
    <t>Физическая культура и спорт</t>
  </si>
  <si>
    <t>14</t>
  </si>
  <si>
    <t>540</t>
  </si>
  <si>
    <t>Рз</t>
  </si>
  <si>
    <t>100</t>
  </si>
  <si>
    <t>182 1 06 06033 10 0000 110</t>
  </si>
  <si>
    <t>182 1 06 06033 10 1000 110</t>
  </si>
  <si>
    <t>Земельный налог с физических лиц, обладающих земельным участком, расположенным в границах сельских поселений</t>
  </si>
  <si>
    <t>152 2 19 05000 10 0000 151</t>
  </si>
  <si>
    <t>182 1 06 06033 10 3000 110</t>
  </si>
  <si>
    <t>182 1 06 06043 10 0000 110</t>
  </si>
  <si>
    <t>182 1 06 06043 10 1000 110</t>
  </si>
  <si>
    <t>182 1 06 06043 10 3000 110</t>
  </si>
  <si>
    <t>182 1 01 02022 01 2000 110</t>
  </si>
  <si>
    <t>-</t>
  </si>
  <si>
    <t>182 1 01 02030 01 2000 110</t>
  </si>
  <si>
    <t xml:space="preserve">Доходы от уплаты акцизов на моторные масла для дизельных и (или) карбюраторных (инжекторных) двигателей,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</t>
  </si>
  <si>
    <t>182 1 06 01030 10 2000 110</t>
  </si>
  <si>
    <t>Штрафы по налогу на имущество физических лиц., взимаемый по ставкам, применяемым к объектам налогообл-я,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</si>
  <si>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</t>
  </si>
  <si>
    <t>182 1 06 06033 10 2000 110</t>
  </si>
  <si>
    <t>182 1 06 06033 10 4000 110</t>
  </si>
  <si>
    <t>182 1 06 06043 10 2000 110</t>
  </si>
  <si>
    <t>182 1 06 06043 10 4000 110</t>
  </si>
  <si>
    <t>122 1 11 05013 10 0000 120</t>
  </si>
  <si>
    <t>Доходы, получаемые в виде арендной платы за земельные участки, гос.соб-ть на кот.не разграничена и кот.расположены в границах поселений, а также средства от продажи права на заключение договоров аренды указанных земельных участков)</t>
  </si>
  <si>
    <t>Прочие доходы от компенсации затрат бюджетов поселений</t>
  </si>
  <si>
    <t>Возврат остатков субсидий, субвенций и ных МБТ, имеющих целевое назначение, прошлых лет из бюджетов сельских поселений</t>
  </si>
  <si>
    <t>200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</si>
  <si>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</si>
  <si>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</si>
  <si>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600</t>
  </si>
  <si>
    <t>800</t>
  </si>
  <si>
    <t>Иные бюджетные ассигнования</t>
  </si>
  <si>
    <t>Социальное обеспечение и иные выплаты населению</t>
  </si>
  <si>
    <t>ИСПОЛНЕНИЕ БЮДЖЕТА</t>
  </si>
  <si>
    <t xml:space="preserve">ПО РАЗДЕЛАМ И ПОДРАЗДЕЛАМ КЛАССИФИКАЦИИ РАСХОДОВ БЮДЖЕТА 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</si>
  <si>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</si>
  <si>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</si>
  <si>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</si>
  <si>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</si>
  <si>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</si>
  <si>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</si>
  <si>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Дорожное хозяйство</t>
  </si>
  <si>
    <t>ЖИЛИЩНО-КОММУНАЛЬНОЕ ХОЗЯЙСТВО</t>
  </si>
  <si>
    <t>КУЛЬТУРА И 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</si>
  <si>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</si>
  <si>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</si>
  <si>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</si>
  <si>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</si>
  <si>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</si>
  <si>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МЕЖБЮДЖЕТНЫЕ ТРАНСФЕРТЫ</t>
  </si>
  <si>
    <t>Иные межбюджетные трансферты</t>
  </si>
  <si>
    <t>ИТОГО РАСХОДОВ</t>
  </si>
  <si>
    <t>НАЦИОНАЛЬНАЯ ОБОРОНА</t>
  </si>
  <si>
    <t>Мобилизационная вневойсковая подготовка</t>
  </si>
  <si>
    <t>12</t>
  </si>
  <si>
    <t>Благоустройство</t>
  </si>
  <si>
    <t>720</t>
  </si>
  <si>
    <t>710</t>
  </si>
  <si>
    <t>700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</si>
  <si>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</si>
  <si>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</si>
  <si>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</si>
  <si>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</si>
  <si>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</si>
  <si>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</si>
  <si>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</si>
  <si>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</si>
  <si>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</si>
  <si>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</si>
  <si>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</si>
  <si>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</si>
  <si>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</si>
  <si>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</si>
  <si>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182 1 01 02050 01 3000 110</t>
  </si>
  <si>
    <t>182 1 01 02050 01 0000 110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</si>
  <si>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</si>
  <si>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</si>
  <si>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</si>
  <si>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</si>
  <si>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</si>
  <si>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</si>
  <si>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</si>
  <si>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</si>
  <si>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</si>
  <si>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</si>
  <si>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</si>
  <si>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</si>
  <si>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</si>
  <si>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122 1 13 00000 00 0000 000</t>
  </si>
  <si>
    <t>ДОХОДЫ ОТ ОКАЗАНИЯ ПЛАТНЫХ УСЛУГ И КОМПЕНСАЦИИ ЗАТРАТ ГОСУДАРСТВА</t>
  </si>
  <si>
    <t>122 1 13 02995 10 0000 120</t>
  </si>
  <si>
    <t>Прочие доходы от компенсации затрат бюджетов сельских поселений</t>
  </si>
  <si>
    <t>152 2 02 25467 10 0000 150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</si>
  <si>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</si>
  <si>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152 2 02 02999 10 0000 150</t>
  </si>
  <si>
    <t>Прочие субсидии бюджетам сельских поселений</t>
  </si>
  <si>
    <t>152 2 02 35118 10 0000 150</t>
  </si>
  <si>
    <t>152 2 02 03024 10 0000 150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</si>
  <si>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</si>
  <si>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3</t>
  </si>
  <si>
    <t>(по главным распорядителям средств бюджета МО "Бохан", разделам, подразделам, целевым статьям(муниципальным программам и непрограммным направлениям деятельсности) группам видов расходов классификации расходов бюджетов)</t>
  </si>
  <si>
    <t>121</t>
  </si>
  <si>
    <t>129</t>
  </si>
  <si>
    <t>8010080010</t>
  </si>
  <si>
    <t>120</t>
  </si>
  <si>
    <t>Жилищное хозяйство</t>
  </si>
  <si>
    <t>611</t>
  </si>
  <si>
    <t>Уплата налогов, сборов и иных платежей</t>
  </si>
  <si>
    <t>853</t>
  </si>
  <si>
    <t>612</t>
  </si>
  <si>
    <t>Боковик</t>
  </si>
  <si>
    <t>Данные</t>
  </si>
  <si>
    <t>2-Код строки</t>
  </si>
  <si>
    <t>ИТОГО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</si>
  <si>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</si>
  <si>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</si>
  <si>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</si>
  <si>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</si>
  <si>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</si>
  <si>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</si>
  <si>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</si>
  <si>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</si>
  <si>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</si>
  <si>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</si>
  <si>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122 1 16 02020 02 0000 140</t>
  </si>
  <si>
    <t>122 1 16 02000 00 0000 140</t>
  </si>
  <si>
    <t>152 2 02 16001 10 0000 150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</si>
  <si>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</si>
  <si>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152 2 02 25555 10 0000 150</t>
  </si>
  <si>
    <t>Субсидии бюджетам на реализацию программформирования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</si>
  <si>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от  22.04.2020г. №48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</si>
  <si>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</si>
  <si>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</si>
  <si>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1-Наименование показателя</t>
  </si>
  <si>
    <t>3-Код источника финансирования по КИВФ, КИВнФ</t>
  </si>
  <si>
    <t>4-Утвержд. - конс. бюджет субъекта РФ и ТГВФ</t>
  </si>
  <si>
    <t>5-Утвержд. - суммы подлежащие искл. в рамках конс. бюджетов субъекта РФ и ТГВФ</t>
  </si>
  <si>
    <t>6-Утвержд. - консолидированный бюджет субъекта РФ</t>
  </si>
  <si>
    <t>7-Утвержд. - суммы подлежащие искл. в рамках конс. бюджета субъекта РФ</t>
  </si>
  <si>
    <t>8-Утвержд. - бюджет субъекта РФ</t>
  </si>
  <si>
    <t>9-Утвержд. - бюджеты внутригородских МО фед. значения</t>
  </si>
  <si>
    <t>10-Утвержд. - бюджеты городских округов</t>
  </si>
  <si>
    <t>11-Утвержд. - бюджеты городских округов с внутригородским делением</t>
  </si>
  <si>
    <t>12-Утвержд. - бюджеты внутригородских районов</t>
  </si>
  <si>
    <t>13-Утвержд. - бюджеты муниципальных районов</t>
  </si>
  <si>
    <t>14-Утвержд. - бюджеты городских поселений</t>
  </si>
  <si>
    <t>16-Утвержд. - бюджет тер. гос. внебюджетного фонда</t>
  </si>
  <si>
    <t>17-Исполнено - конс. бюджет субъекта РФ и ТГВФ</t>
  </si>
  <si>
    <t>18-Исполнено - суммы подлежащие искл. в рамках конс. бюджетов субъекта РФ и ТГВФ</t>
  </si>
  <si>
    <t>19-Исполнено - консолидированный бюджет субъекта РФ</t>
  </si>
  <si>
    <t>20-Исполнено - суммы подлежащие искл. в рамках конс. бюджета субъекта РФ</t>
  </si>
  <si>
    <t>21-Исполнено - бюджет субъекта РФ</t>
  </si>
  <si>
    <t>22-Исполнено - бюджеты внутригородских МО фед. значения</t>
  </si>
  <si>
    <t>23-Исполнено - бюджеты городских округов</t>
  </si>
  <si>
    <t>24-Исполнено - бюджеты городских округов с внутригородским делением</t>
  </si>
  <si>
    <t>25-Исполнено - бюджеты внутригородских районов</t>
  </si>
  <si>
    <t>26-Исполнено - бюджеты муниципальных районов</t>
  </si>
  <si>
    <t>27-Исполнено - бюджеты городских поселений</t>
  </si>
  <si>
    <t>00001050201000000610</t>
  </si>
  <si>
    <t>00001050201100000610</t>
  </si>
  <si>
    <t>Закупка энергетических ресурсов</t>
  </si>
  <si>
    <t>247</t>
  </si>
  <si>
    <t>Иные закупки товаров, работ и услуг для обеспечения государственных (муниципальных) нужд</t>
  </si>
  <si>
    <t>240</t>
  </si>
  <si>
    <t>Выплата муниципальной пенсии</t>
  </si>
  <si>
    <t>Обслуживание государственного (муниципального) долга</t>
  </si>
  <si>
    <t>Субсидии бюджетным учреждениям на иные цели</t>
  </si>
  <si>
    <t>90000000000000000</t>
  </si>
  <si>
    <t>01000000000000000</t>
  </si>
  <si>
    <t>01050000000000000</t>
  </si>
  <si>
    <t>01050000000000500</t>
  </si>
  <si>
    <t>01050200000000500</t>
  </si>
  <si>
    <t>01050201000000510</t>
  </si>
  <si>
    <t>01050201100000510</t>
  </si>
  <si>
    <t>01050000000000600</t>
  </si>
  <si>
    <t>01050200000000600</t>
  </si>
  <si>
    <t>01050201000000610</t>
  </si>
  <si>
    <t>01050201100000610</t>
  </si>
  <si>
    <t>182 1 09 04053 10 2100 110</t>
  </si>
  <si>
    <t>ОХРАНА ОКРУЖАЮЩЕЙ СРЕДЫ</t>
  </si>
  <si>
    <t>к Решению Думы</t>
  </si>
  <si>
    <t>000 1 14 00000 00 0000 000</t>
  </si>
  <si>
    <t>ДОХОДЫ ОТ ПРОДАЖИ МАТЕРИАЛЬНЫХ И НЕМАТЕРИАЛЬНЫХ АКТИВОВ</t>
  </si>
  <si>
    <t>122 1 14 06025 10 0000 430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</si>
  <si>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</si>
  <si>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 xml:space="preserve">«Об исполнении бюджета МО "Бохан" за 2022 год"  </t>
  </si>
  <si>
    <t>Исполнение по доходам бюджета муниципального образования "Бохан" по группам, подгруппам, статьям классификации доходов на 01.01.2023 г.</t>
  </si>
  <si>
    <t xml:space="preserve"> план 2022</t>
  </si>
  <si>
    <t>факт 01.01.2023 г.</t>
  </si>
  <si>
    <t>152 2 02 25243 10 0000 150</t>
  </si>
  <si>
    <t>Субсидии бюджетам сельских поселений на строительмтво и реконструкцию (модернизацию) объектов питьевого водоснабжения</t>
  </si>
  <si>
    <t>152 2 07 05030 10 0000 150</t>
  </si>
  <si>
    <t>Прочие безвозмездные поступления в бюджеты сельских поселений</t>
  </si>
  <si>
    <t>план 2022 год</t>
  </si>
  <si>
    <t xml:space="preserve">МУНИЦИПАЛЬНОГО ОБРАЗОВАНИЯ "БОХАН" НА 01.01.2023г. </t>
  </si>
  <si>
    <t>факт 01.01.2023г.</t>
  </si>
  <si>
    <t>Исполнение бюджета в ведомственной структуре расходов бюджета МО "Бохан" за 2022 год</t>
  </si>
  <si>
    <t>Бюджетные инвестиции в объекты капитального строительства государственной (муниципальной) собственности</t>
  </si>
  <si>
    <t>Народные инициативы</t>
  </si>
  <si>
    <t>414</t>
  </si>
  <si>
    <t>Непрограммные расходы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</si>
  <si>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</si>
  <si>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</si>
  <si>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4-Утвержд. - бюджеты сельских поселений</t>
  </si>
  <si>
    <t>5-Исполнено - бюджеты сельских поселений</t>
  </si>
  <si>
    <t>6-Неисполненные назначения</t>
  </si>
  <si>
    <t>X</t>
  </si>
  <si>
    <t>"Об исполнении бюджета МО "Бохан" за 2022 год"</t>
  </si>
  <si>
    <t>Источники финансирования дефицита бюджета на 01.01.2023 года</t>
  </si>
  <si>
    <t>Администратор</t>
  </si>
  <si>
    <t>РЗПР</t>
  </si>
  <si>
    <t>План 2022 год</t>
  </si>
  <si>
    <t>Расходы - всего</t>
  </si>
  <si>
    <t>0000</t>
  </si>
  <si>
    <t>0000000000</t>
  </si>
  <si>
    <t>0100</t>
  </si>
  <si>
    <t>Функционирование высшего должностного лица субъекта РФ и муниципального образования</t>
  </si>
  <si>
    <t>0102</t>
  </si>
  <si>
    <t>Расходы на выплаты персоналу государственных (муниципальных) органов</t>
  </si>
  <si>
    <t>0104</t>
  </si>
  <si>
    <t>8010280020</t>
  </si>
  <si>
    <t>Прочая закупка товаров, работ и услуг</t>
  </si>
  <si>
    <t>0106</t>
  </si>
  <si>
    <t>8010080021</t>
  </si>
  <si>
    <t>850</t>
  </si>
  <si>
    <t>Уплата иных платежей</t>
  </si>
  <si>
    <t>Обеспечение непредвиденных расходов за счет средств резервного фонда</t>
  </si>
  <si>
    <t>0111</t>
  </si>
  <si>
    <t>7900380181</t>
  </si>
  <si>
    <t>Резервные средства</t>
  </si>
  <si>
    <t>870</t>
  </si>
  <si>
    <t>Другие общегосударственные воросы</t>
  </si>
  <si>
    <t>0113</t>
  </si>
  <si>
    <t>8010073150</t>
  </si>
  <si>
    <t/>
  </si>
  <si>
    <t>8010080022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</si>
  <si>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</si>
  <si>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</si>
  <si>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</si>
  <si>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</si>
  <si>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Мобилилизационная и вневойсковая подготовка</t>
  </si>
  <si>
    <t>0203</t>
  </si>
  <si>
    <t>8010051180</t>
  </si>
  <si>
    <t>0309</t>
  </si>
  <si>
    <t>7900080120</t>
  </si>
  <si>
    <t>0401</t>
  </si>
  <si>
    <t>8010073110</t>
  </si>
  <si>
    <t>0409</t>
  </si>
  <si>
    <t>7900080060</t>
  </si>
  <si>
    <t>0500</t>
  </si>
  <si>
    <t>0502</t>
  </si>
  <si>
    <t>Программа "Чистая вода "</t>
  </si>
  <si>
    <t>79AF552430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</si>
  <si>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</si>
  <si>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</si>
  <si>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</si>
  <si>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</si>
  <si>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8010080150</t>
  </si>
  <si>
    <t>Программа "Благоустройство территории МО "Бохан" на 2020-2022 годы</t>
  </si>
  <si>
    <t>0503</t>
  </si>
  <si>
    <t>7900080160</t>
  </si>
  <si>
    <t>79000S2370</t>
  </si>
  <si>
    <t>Комплексное развитие сельских территорий</t>
  </si>
  <si>
    <t>79000S2870</t>
  </si>
  <si>
    <t>Формирование комфортной городской среды</t>
  </si>
  <si>
    <t>790F255551</t>
  </si>
  <si>
    <t>Культура и кинематография</t>
  </si>
  <si>
    <t>Программа "Развитие культуры МО "Бохан"</t>
  </si>
  <si>
    <t>Обеспечение деятельности домов культуры</t>
  </si>
  <si>
    <t>0801</t>
  </si>
  <si>
    <t>Предоставление субсидий бюджетным, автономным учреждениям и иным некоммерческим организациям</t>
  </si>
  <si>
    <t>7900080111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</si>
  <si>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</si>
  <si>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</si>
  <si>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</si>
  <si>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библиотек</t>
  </si>
  <si>
    <t>7900080112</t>
  </si>
  <si>
    <t>Программа "Укрепление материально-технической базы МБУК СКЦ МО "Бохан" на 2018-2023гг"</t>
  </si>
  <si>
    <t>79000L4670</t>
  </si>
  <si>
    <t>1001</t>
  </si>
  <si>
    <t>8010480181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</si>
  <si>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</si>
  <si>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</si>
  <si>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</si>
  <si>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</si>
  <si>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1105</t>
  </si>
  <si>
    <t>7900080090</t>
  </si>
  <si>
    <t>Межбюджетные трансферты общего характера бюджетам субъектов РФ и муниципальных образований</t>
  </si>
  <si>
    <t>1403</t>
  </si>
  <si>
    <t>7998002011</t>
  </si>
  <si>
    <t>Межбюджетные трансферты</t>
  </si>
  <si>
    <t>Факт на 01.01.2023г.</t>
  </si>
  <si>
    <t>7900000000</t>
  </si>
  <si>
    <t>от 29.05.2023г.№200</t>
  </si>
  <si>
    <t>от 29.05.2023г. №200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</si>
</sst>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  <numFmt numFmtId="192" formatCode="0.00000000"/>
    <numFmt numFmtId="193" formatCode="0.000000000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* #,##0_-;\-* #,##0_-;_-* &quot;-&quot;_-;_-@_-"/>
    <numFmt numFmtId="200" formatCode="_-&quot;€&quot;* #,##0.00_-;\-&quot;€&quot;* #,##0.00_-;_-&quot;€&quot;* &quot;-&quot;??_-;_-@_-"/>
    <numFmt numFmtId="201" formatCode="_-* #,##0.00_-;\-* #,##0.00_-;_-* &quot;-&quot;??_-;_-@_-"/>
    <numFmt numFmtId="202" formatCode="0.E+00"/>
    <numFmt numFmtId="203" formatCode="_-* #,##0.0_р_._-;\-* #,##0.0_р_._-;_-* &quot;-&quot;??_р_._-;_-@_-"/>
    <numFmt numFmtId="204" formatCode="#,##0.00_ ;\-#,##0.00\ "/>
    <numFmt numFmtId="205" formatCode="###\ ###\ ###\ ###\ ##0.00"/>
    <numFmt numFmtId="206" formatCode="#,##0.0"/>
  </numFmts>
  <fonts count="9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sz val="11"/>
      <name val="Arial Cyr"/>
      <family val="0"/>
    </font>
    <font>
      <sz val="10"/>
      <name val="Arial С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Arial Cyr"/>
      <family val="0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 Cyr"/>
      <family val="0"/>
    </font>
    <font>
      <sz val="10"/>
      <name val="Segoe UI"/>
      <family val="2"/>
    </font>
    <font>
      <sz val="11"/>
      <name val="Segoe U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Segoe UI"/>
      <family val="2"/>
    </font>
    <font>
      <sz val="10"/>
      <color indexed="8"/>
      <name val="Segoe U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Segoe UI"/>
      <family val="2"/>
    </font>
    <font>
      <sz val="10"/>
      <color rgb="FF000000"/>
      <name val="Segoe U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4C4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BFC5D2"/>
      </left>
      <right style="thin">
        <color rgb="FFBFC5D2"/>
      </right>
      <top>
        <color indexed="63"/>
      </top>
      <bottom style="thin">
        <color rgb="FFBFC5D2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8" fillId="0" borderId="0">
      <alignment/>
      <protection/>
    </xf>
    <xf numFmtId="0" fontId="69" fillId="0" borderId="1">
      <alignment/>
      <protection/>
    </xf>
    <xf numFmtId="0" fontId="3" fillId="0" borderId="1">
      <alignment horizontal="left"/>
      <protection/>
    </xf>
    <xf numFmtId="0" fontId="3" fillId="0" borderId="2">
      <alignment horizontal="left" wrapText="1" indent="2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2"/>
      <protection/>
    </xf>
    <xf numFmtId="0" fontId="70" fillId="0" borderId="5">
      <alignment horizontal="left" wrapText="1" indent="2"/>
      <protection/>
    </xf>
    <xf numFmtId="4" fontId="70" fillId="0" borderId="6">
      <alignment horizontal="right"/>
      <protection/>
    </xf>
    <xf numFmtId="49" fontId="70" fillId="0" borderId="1">
      <alignment horizontal="left"/>
      <protection/>
    </xf>
    <xf numFmtId="49" fontId="3" fillId="0" borderId="1">
      <alignment horizontal="left"/>
      <protection/>
    </xf>
    <xf numFmtId="0" fontId="3" fillId="0" borderId="7">
      <alignment horizontal="center" vertical="center" shrinkToFit="1"/>
      <protection/>
    </xf>
    <xf numFmtId="0" fontId="3" fillId="0" borderId="8">
      <alignment horizontal="center" vertical="center" shrinkToFit="1"/>
      <protection/>
    </xf>
    <xf numFmtId="0" fontId="70" fillId="0" borderId="5">
      <alignment horizontal="left" wrapText="1"/>
      <protection/>
    </xf>
    <xf numFmtId="0" fontId="70" fillId="0" borderId="4">
      <alignment horizontal="left" wrapText="1"/>
      <protection/>
    </xf>
    <xf numFmtId="0" fontId="3" fillId="0" borderId="1">
      <alignment horizontal="center" shrinkToFit="1"/>
      <protection/>
    </xf>
    <xf numFmtId="49" fontId="3" fillId="0" borderId="9">
      <alignment horizontal="center" vertical="center"/>
      <protection/>
    </xf>
    <xf numFmtId="49" fontId="3" fillId="0" borderId="10">
      <alignment horizontal="center" vertical="center"/>
      <protection/>
    </xf>
    <xf numFmtId="49" fontId="3" fillId="0" borderId="1">
      <alignment horizontal="center" vertical="center" shrinkToFit="1"/>
      <protection/>
    </xf>
    <xf numFmtId="172" fontId="3" fillId="0" borderId="10">
      <alignment horizontal="right" vertical="center" shrinkToFit="1"/>
      <protection/>
    </xf>
    <xf numFmtId="4" fontId="3" fillId="0" borderId="10">
      <alignment horizontal="right" shrinkToFit="1"/>
      <protection/>
    </xf>
    <xf numFmtId="0" fontId="70" fillId="0" borderId="11">
      <alignment horizontal="left" wrapText="1" indent="2"/>
      <protection/>
    </xf>
    <xf numFmtId="49" fontId="0" fillId="0" borderId="1">
      <alignment shrinkToFit="1"/>
      <protection/>
    </xf>
    <xf numFmtId="49" fontId="3" fillId="0" borderId="1">
      <alignment horizontal="right"/>
      <protection/>
    </xf>
    <xf numFmtId="172" fontId="3" fillId="0" borderId="12">
      <alignment horizontal="right" vertical="center" shrinkToFit="1"/>
      <protection/>
    </xf>
    <xf numFmtId="4" fontId="3" fillId="0" borderId="12">
      <alignment horizontal="right" shrinkToFit="1"/>
      <protection/>
    </xf>
    <xf numFmtId="49" fontId="70" fillId="0" borderId="13">
      <alignment horizontal="center" wrapText="1"/>
      <protection/>
    </xf>
    <xf numFmtId="0" fontId="29" fillId="0" borderId="12">
      <alignment wrapText="1"/>
      <protection/>
    </xf>
    <xf numFmtId="0" fontId="29" fillId="0" borderId="12">
      <alignment/>
      <protection/>
    </xf>
    <xf numFmtId="49" fontId="3" fillId="0" borderId="12">
      <alignment horizontal="center" shrinkToFit="1"/>
      <protection/>
    </xf>
    <xf numFmtId="49" fontId="3" fillId="0" borderId="10">
      <alignment horizontal="center" vertical="center" shrinkToFit="1"/>
      <protection/>
    </xf>
    <xf numFmtId="0" fontId="70" fillId="0" borderId="14">
      <alignment horizontal="left" wrapText="1" indent="2"/>
      <protection/>
    </xf>
    <xf numFmtId="0" fontId="70" fillId="0" borderId="15">
      <alignment horizontal="left" wrapText="1" indent="2"/>
      <protection/>
    </xf>
    <xf numFmtId="0" fontId="71" fillId="0" borderId="16">
      <alignment/>
      <protection/>
    </xf>
    <xf numFmtId="0" fontId="71" fillId="0" borderId="17">
      <alignment/>
      <protection/>
    </xf>
    <xf numFmtId="0" fontId="4" fillId="0" borderId="0">
      <alignment horizontal="center"/>
      <protection/>
    </xf>
    <xf numFmtId="0" fontId="70" fillId="0" borderId="0">
      <alignment/>
      <protection/>
    </xf>
    <xf numFmtId="0" fontId="71" fillId="0" borderId="0">
      <alignment/>
      <protection/>
    </xf>
    <xf numFmtId="0" fontId="3" fillId="0" borderId="10">
      <alignment horizontal="center" vertical="top" wrapText="1"/>
      <protection/>
    </xf>
    <xf numFmtId="0" fontId="3" fillId="0" borderId="10">
      <alignment horizontal="center" vertical="center"/>
      <protection/>
    </xf>
    <xf numFmtId="49" fontId="70" fillId="0" borderId="10">
      <alignment horizontal="center" vertical="center" wrapText="1"/>
      <protection/>
    </xf>
    <xf numFmtId="0" fontId="70" fillId="0" borderId="12">
      <alignment horizontal="left" wrapText="1" indent="2"/>
      <protection/>
    </xf>
    <xf numFmtId="49" fontId="70" fillId="0" borderId="7">
      <alignment horizontal="center" wrapText="1"/>
      <protection/>
    </xf>
    <xf numFmtId="49" fontId="70" fillId="0" borderId="18">
      <alignment horizontal="center" wrapText="1"/>
      <protection/>
    </xf>
    <xf numFmtId="49" fontId="70" fillId="0" borderId="8">
      <alignment horizontal="center"/>
      <protection/>
    </xf>
    <xf numFmtId="0" fontId="3" fillId="0" borderId="19">
      <alignment horizontal="center" vertical="center"/>
      <protection/>
    </xf>
    <xf numFmtId="0" fontId="70" fillId="0" borderId="0">
      <alignment horizontal="center"/>
      <protection/>
    </xf>
    <xf numFmtId="49" fontId="70" fillId="0" borderId="0">
      <alignment/>
      <protection/>
    </xf>
    <xf numFmtId="49" fontId="70" fillId="0" borderId="7">
      <alignment horizontal="center" wrapText="1"/>
      <protection/>
    </xf>
    <xf numFmtId="49" fontId="70" fillId="0" borderId="18">
      <alignment horizontal="center" wrapText="1"/>
      <protection/>
    </xf>
    <xf numFmtId="49" fontId="70" fillId="0" borderId="20">
      <alignment horizontal="center"/>
      <protection/>
    </xf>
    <xf numFmtId="49" fontId="70" fillId="0" borderId="19">
      <alignment horizontal="center" vertical="center" wrapText="1"/>
      <protection/>
    </xf>
    <xf numFmtId="0" fontId="70" fillId="0" borderId="0">
      <alignment horizontal="center"/>
      <protection/>
    </xf>
    <xf numFmtId="4" fontId="70" fillId="0" borderId="20">
      <alignment horizontal="right"/>
      <protection/>
    </xf>
    <xf numFmtId="49" fontId="70" fillId="0" borderId="0">
      <alignment/>
      <protection/>
    </xf>
    <xf numFmtId="4" fontId="3" fillId="0" borderId="9">
      <alignment horizontal="right" shrinkToFit="1"/>
      <protection/>
    </xf>
    <xf numFmtId="49" fontId="70" fillId="0" borderId="16">
      <alignment horizontal="center"/>
      <protection/>
    </xf>
    <xf numFmtId="49" fontId="70" fillId="0" borderId="10">
      <alignment horizontal="center" vertical="center" wrapText="1"/>
      <protection/>
    </xf>
    <xf numFmtId="49" fontId="70" fillId="0" borderId="19">
      <alignment horizontal="center" vertical="center" wrapText="1"/>
      <protection/>
    </xf>
    <xf numFmtId="4" fontId="70" fillId="0" borderId="10">
      <alignment horizontal="right"/>
      <protection/>
    </xf>
    <xf numFmtId="4" fontId="70" fillId="0" borderId="12">
      <alignment horizontal="right"/>
      <protection/>
    </xf>
    <xf numFmtId="0" fontId="3" fillId="0" borderId="5">
      <alignment horizontal="left" wrapText="1"/>
      <protection/>
    </xf>
    <xf numFmtId="0" fontId="3" fillId="0" borderId="12">
      <alignment horizontal="left" wrapText="1"/>
      <protection/>
    </xf>
    <xf numFmtId="4" fontId="70" fillId="0" borderId="12">
      <alignment horizontal="right"/>
      <protection/>
    </xf>
    <xf numFmtId="49" fontId="70" fillId="0" borderId="17">
      <alignment horizontal="center"/>
      <protection/>
    </xf>
    <xf numFmtId="4" fontId="70" fillId="0" borderId="12">
      <alignment horizontal="right"/>
      <protection/>
    </xf>
    <xf numFmtId="49" fontId="70" fillId="0" borderId="17">
      <alignment horizontal="center"/>
      <protection/>
    </xf>
    <xf numFmtId="4" fontId="70" fillId="0" borderId="6">
      <alignment horizontal="right"/>
      <protection/>
    </xf>
    <xf numFmtId="0" fontId="70" fillId="0" borderId="0">
      <alignment horizontal="left" wrapText="1"/>
      <protection/>
    </xf>
    <xf numFmtId="0" fontId="3" fillId="0" borderId="19">
      <alignment horizontal="center" vertical="center" shrinkToFit="1"/>
      <protection/>
    </xf>
    <xf numFmtId="0" fontId="70" fillId="0" borderId="6">
      <alignment horizontal="left" wrapText="1" indent="2"/>
      <protection/>
    </xf>
    <xf numFmtId="49" fontId="3" fillId="0" borderId="19">
      <alignment horizontal="center" vertical="center" shrinkToFit="1"/>
      <protection/>
    </xf>
    <xf numFmtId="49" fontId="70" fillId="0" borderId="0">
      <alignment horizontal="center" wrapText="1"/>
      <protection/>
    </xf>
    <xf numFmtId="0" fontId="70" fillId="0" borderId="21">
      <alignment horizontal="left" wrapText="1"/>
      <protection/>
    </xf>
    <xf numFmtId="4" fontId="3" fillId="0" borderId="22">
      <alignment horizontal="right" shrinkToFit="1"/>
      <protection/>
    </xf>
    <xf numFmtId="0" fontId="70" fillId="0" borderId="6">
      <alignment horizontal="left" wrapText="1" indent="2"/>
      <protection/>
    </xf>
    <xf numFmtId="49" fontId="70" fillId="0" borderId="1">
      <alignment/>
      <protection/>
    </xf>
    <xf numFmtId="49" fontId="69" fillId="0" borderId="0">
      <alignment/>
      <protection/>
    </xf>
    <xf numFmtId="0" fontId="70" fillId="0" borderId="1">
      <alignment/>
      <protection/>
    </xf>
    <xf numFmtId="0" fontId="71" fillId="0" borderId="1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2" fillId="26" borderId="23" applyNumberFormat="0" applyAlignment="0" applyProtection="0"/>
    <xf numFmtId="0" fontId="73" fillId="27" borderId="24" applyNumberFormat="0" applyAlignment="0" applyProtection="0"/>
    <xf numFmtId="0" fontId="74" fillId="27" borderId="2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28" applyNumberFormat="0" applyFill="0" applyAlignment="0" applyProtection="0"/>
    <xf numFmtId="0" fontId="79" fillId="28" borderId="29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11" fillId="0" borderId="0">
      <alignment/>
      <protection/>
    </xf>
    <xf numFmtId="0" fontId="27" fillId="0" borderId="0">
      <alignment/>
      <protection/>
    </xf>
    <xf numFmtId="0" fontId="67" fillId="0" borderId="0">
      <alignment/>
      <protection/>
    </xf>
    <xf numFmtId="0" fontId="8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31" applyNumberFormat="0" applyFill="0" applyAlignment="0" applyProtection="0"/>
    <xf numFmtId="0" fontId="26" fillId="0" borderId="0">
      <alignment/>
      <protection/>
    </xf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5" fillId="0" borderId="35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5" fillId="0" borderId="3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/>
    </xf>
    <xf numFmtId="185" fontId="7" fillId="0" borderId="35" xfId="0" applyNumberFormat="1" applyFont="1" applyFill="1" applyBorder="1" applyAlignment="1">
      <alignment horizontal="right"/>
    </xf>
    <xf numFmtId="2" fontId="7" fillId="0" borderId="35" xfId="0" applyNumberFormat="1" applyFont="1" applyFill="1" applyBorder="1" applyAlignment="1">
      <alignment horizontal="right"/>
    </xf>
    <xf numFmtId="185" fontId="0" fillId="0" borderId="35" xfId="0" applyNumberFormat="1" applyFill="1" applyBorder="1" applyAlignment="1">
      <alignment/>
    </xf>
    <xf numFmtId="0" fontId="0" fillId="0" borderId="37" xfId="0" applyFill="1" applyBorder="1" applyAlignment="1">
      <alignment/>
    </xf>
    <xf numFmtId="185" fontId="0" fillId="0" borderId="38" xfId="0" applyNumberFormat="1" applyFill="1" applyBorder="1" applyAlignment="1">
      <alignment/>
    </xf>
    <xf numFmtId="0" fontId="0" fillId="0" borderId="38" xfId="0" applyFill="1" applyBorder="1" applyAlignment="1">
      <alignment horizontal="right"/>
    </xf>
    <xf numFmtId="185" fontId="5" fillId="0" borderId="33" xfId="0" applyNumberFormat="1" applyFont="1" applyFill="1" applyBorder="1" applyAlignment="1">
      <alignment/>
    </xf>
    <xf numFmtId="185" fontId="0" fillId="0" borderId="33" xfId="0" applyNumberFormat="1" applyFill="1" applyBorder="1" applyAlignment="1">
      <alignment/>
    </xf>
    <xf numFmtId="185" fontId="0" fillId="0" borderId="34" xfId="0" applyNumberFormat="1" applyFill="1" applyBorder="1" applyAlignment="1">
      <alignment/>
    </xf>
    <xf numFmtId="0" fontId="0" fillId="0" borderId="33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185" fontId="5" fillId="0" borderId="33" xfId="0" applyNumberFormat="1" applyFont="1" applyFill="1" applyBorder="1" applyAlignment="1">
      <alignment horizontal="right"/>
    </xf>
    <xf numFmtId="0" fontId="0" fillId="0" borderId="38" xfId="0" applyFill="1" applyBorder="1" applyAlignment="1">
      <alignment horizontal="left"/>
    </xf>
    <xf numFmtId="185" fontId="0" fillId="0" borderId="0" xfId="0" applyNumberForma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185" fontId="5" fillId="0" borderId="35" xfId="0" applyNumberFormat="1" applyFont="1" applyFill="1" applyBorder="1" applyAlignment="1">
      <alignment/>
    </xf>
    <xf numFmtId="185" fontId="5" fillId="0" borderId="32" xfId="0" applyNumberFormat="1" applyFont="1" applyFill="1" applyBorder="1" applyAlignment="1">
      <alignment/>
    </xf>
    <xf numFmtId="185" fontId="0" fillId="0" borderId="39" xfId="0" applyNumberFormat="1" applyFill="1" applyBorder="1" applyAlignment="1">
      <alignment/>
    </xf>
    <xf numFmtId="0" fontId="9" fillId="0" borderId="38" xfId="0" applyFont="1" applyFill="1" applyBorder="1" applyAlignment="1">
      <alignment horizontal="left"/>
    </xf>
    <xf numFmtId="185" fontId="5" fillId="0" borderId="35" xfId="0" applyNumberFormat="1" applyFont="1" applyFill="1" applyBorder="1" applyAlignment="1">
      <alignment horizontal="right"/>
    </xf>
    <xf numFmtId="0" fontId="0" fillId="0" borderId="35" xfId="0" applyFill="1" applyBorder="1" applyAlignment="1">
      <alignment/>
    </xf>
    <xf numFmtId="2" fontId="0" fillId="0" borderId="35" xfId="0" applyNumberFormat="1" applyFill="1" applyBorder="1" applyAlignment="1">
      <alignment/>
    </xf>
    <xf numFmtId="0" fontId="0" fillId="0" borderId="40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0" xfId="0" applyNumberFormat="1" applyFill="1" applyAlignment="1">
      <alignment/>
    </xf>
    <xf numFmtId="0" fontId="8" fillId="0" borderId="35" xfId="0" applyFont="1" applyFill="1" applyBorder="1" applyAlignment="1">
      <alignment horizontal="left"/>
    </xf>
    <xf numFmtId="185" fontId="4" fillId="0" borderId="35" xfId="0" applyNumberFormat="1" applyFont="1" applyFill="1" applyBorder="1" applyAlignment="1">
      <alignment horizontal="right"/>
    </xf>
    <xf numFmtId="185" fontId="17" fillId="0" borderId="32" xfId="0" applyNumberFormat="1" applyFont="1" applyFill="1" applyBorder="1" applyAlignment="1">
      <alignment horizontal="right"/>
    </xf>
    <xf numFmtId="185" fontId="17" fillId="0" borderId="39" xfId="0" applyNumberFormat="1" applyFont="1" applyFill="1" applyBorder="1" applyAlignment="1">
      <alignment horizontal="right"/>
    </xf>
    <xf numFmtId="0" fontId="13" fillId="0" borderId="41" xfId="0" applyFont="1" applyFill="1" applyBorder="1" applyAlignment="1">
      <alignment horizontal="left" wrapText="1"/>
    </xf>
    <xf numFmtId="0" fontId="0" fillId="0" borderId="38" xfId="0" applyFill="1" applyBorder="1" applyAlignment="1">
      <alignment/>
    </xf>
    <xf numFmtId="0" fontId="6" fillId="0" borderId="35" xfId="0" applyFont="1" applyFill="1" applyBorder="1" applyAlignment="1">
      <alignment horizontal="left"/>
    </xf>
    <xf numFmtId="185" fontId="14" fillId="0" borderId="35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/>
    </xf>
    <xf numFmtId="0" fontId="0" fillId="0" borderId="35" xfId="0" applyFill="1" applyBorder="1" applyAlignment="1">
      <alignment wrapText="1"/>
    </xf>
    <xf numFmtId="185" fontId="11" fillId="0" borderId="35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185" fontId="5" fillId="0" borderId="35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185" fontId="4" fillId="0" borderId="35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left"/>
    </xf>
    <xf numFmtId="185" fontId="17" fillId="0" borderId="35" xfId="0" applyNumberFormat="1" applyFont="1" applyFill="1" applyBorder="1" applyAlignment="1">
      <alignment horizontal="right"/>
    </xf>
    <xf numFmtId="185" fontId="17" fillId="0" borderId="42" xfId="0" applyNumberFormat="1" applyFont="1" applyFill="1" applyBorder="1" applyAlignment="1">
      <alignment horizontal="right"/>
    </xf>
    <xf numFmtId="185" fontId="17" fillId="0" borderId="43" xfId="0" applyNumberFormat="1" applyFont="1" applyFill="1" applyBorder="1" applyAlignment="1">
      <alignment horizontal="right"/>
    </xf>
    <xf numFmtId="0" fontId="13" fillId="0" borderId="35" xfId="0" applyFont="1" applyFill="1" applyBorder="1" applyAlignment="1">
      <alignment horizontal="left"/>
    </xf>
    <xf numFmtId="185" fontId="0" fillId="0" borderId="35" xfId="0" applyNumberFormat="1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185" fontId="0" fillId="0" borderId="43" xfId="0" applyNumberForma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85" fontId="0" fillId="0" borderId="32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9" xfId="0" applyFill="1" applyBorder="1" applyAlignment="1">
      <alignment/>
    </xf>
    <xf numFmtId="185" fontId="0" fillId="0" borderId="37" xfId="0" applyNumberFormat="1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38" xfId="0" applyFill="1" applyBorder="1" applyAlignment="1">
      <alignment horizontal="left" wrapText="1"/>
    </xf>
    <xf numFmtId="185" fontId="5" fillId="0" borderId="3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0" fillId="0" borderId="33" xfId="0" applyNumberForma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left"/>
    </xf>
    <xf numFmtId="185" fontId="7" fillId="0" borderId="33" xfId="0" applyNumberFormat="1" applyFont="1" applyFill="1" applyBorder="1" applyAlignment="1">
      <alignment horizontal="right"/>
    </xf>
    <xf numFmtId="2" fontId="5" fillId="0" borderId="33" xfId="0" applyNumberFormat="1" applyFont="1" applyFill="1" applyBorder="1" applyAlignment="1">
      <alignment horizontal="right"/>
    </xf>
    <xf numFmtId="2" fontId="7" fillId="0" borderId="33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2" fontId="17" fillId="0" borderId="32" xfId="0" applyNumberFormat="1" applyFont="1" applyFill="1" applyBorder="1" applyAlignment="1">
      <alignment horizontal="right"/>
    </xf>
    <xf numFmtId="2" fontId="4" fillId="0" borderId="35" xfId="0" applyNumberFormat="1" applyFont="1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14" fillId="0" borderId="35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 wrapText="1"/>
    </xf>
    <xf numFmtId="185" fontId="0" fillId="0" borderId="35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9" fillId="0" borderId="35" xfId="0" applyFont="1" applyBorder="1" applyAlignment="1">
      <alignment/>
    </xf>
    <xf numFmtId="0" fontId="18" fillId="0" borderId="35" xfId="0" applyFont="1" applyFill="1" applyBorder="1" applyAlignment="1">
      <alignment wrapText="1"/>
    </xf>
    <xf numFmtId="185" fontId="5" fillId="0" borderId="0" xfId="0" applyNumberFormat="1" applyFont="1" applyFill="1" applyBorder="1" applyAlignment="1">
      <alignment/>
    </xf>
    <xf numFmtId="2" fontId="5" fillId="0" borderId="35" xfId="0" applyNumberFormat="1" applyFont="1" applyFill="1" applyBorder="1" applyAlignment="1">
      <alignment horizontal="right"/>
    </xf>
    <xf numFmtId="0" fontId="13" fillId="0" borderId="40" xfId="0" applyFont="1" applyFill="1" applyBorder="1" applyAlignment="1">
      <alignment horizontal="left" wrapText="1"/>
    </xf>
    <xf numFmtId="185" fontId="11" fillId="0" borderId="40" xfId="0" applyNumberFormat="1" applyFont="1" applyFill="1" applyBorder="1" applyAlignment="1">
      <alignment horizontal="right"/>
    </xf>
    <xf numFmtId="185" fontId="5" fillId="0" borderId="40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185" fontId="0" fillId="0" borderId="40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0" fontId="10" fillId="0" borderId="33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left" wrapText="1"/>
    </xf>
    <xf numFmtId="185" fontId="21" fillId="0" borderId="35" xfId="0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23" fillId="0" borderId="40" xfId="0" applyFont="1" applyFill="1" applyBorder="1" applyAlignment="1">
      <alignment horizontal="left" wrapText="1"/>
    </xf>
    <xf numFmtId="185" fontId="21" fillId="0" borderId="40" xfId="0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185" fontId="7" fillId="0" borderId="40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2" fontId="7" fillId="0" borderId="4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185" fontId="0" fillId="0" borderId="33" xfId="0" applyNumberFormat="1" applyFont="1" applyFill="1" applyBorder="1" applyAlignment="1">
      <alignment horizontal="right"/>
    </xf>
    <xf numFmtId="185" fontId="0" fillId="0" borderId="35" xfId="0" applyNumberFormat="1" applyFont="1" applyFill="1" applyBorder="1" applyAlignment="1">
      <alignment horizontal="right"/>
    </xf>
    <xf numFmtId="185" fontId="0" fillId="0" borderId="32" xfId="0" applyNumberFormat="1" applyFont="1" applyFill="1" applyBorder="1" applyAlignment="1">
      <alignment horizontal="right"/>
    </xf>
    <xf numFmtId="185" fontId="0" fillId="0" borderId="33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2" fontId="0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185" fontId="0" fillId="0" borderId="35" xfId="0" applyNumberFormat="1" applyFont="1" applyFill="1" applyBorder="1" applyAlignment="1">
      <alignment/>
    </xf>
    <xf numFmtId="0" fontId="0" fillId="0" borderId="33" xfId="0" applyFill="1" applyBorder="1" applyAlignment="1">
      <alignment horizontal="left"/>
    </xf>
    <xf numFmtId="0" fontId="2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49" fontId="25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Border="1" applyAlignment="1" applyProtection="1">
      <alignment horizontal="right" wrapText="1"/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0" fontId="22" fillId="0" borderId="46" xfId="0" applyFont="1" applyFill="1" applyBorder="1" applyAlignment="1" applyProtection="1">
      <alignment horizontal="center" wrapText="1"/>
      <protection locked="0"/>
    </xf>
    <xf numFmtId="49" fontId="22" fillId="0" borderId="47" xfId="0" applyNumberFormat="1" applyFont="1" applyFill="1" applyBorder="1" applyAlignment="1" applyProtection="1">
      <alignment horizontal="center" wrapText="1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 locked="0"/>
    </xf>
    <xf numFmtId="3" fontId="22" fillId="0" borderId="48" xfId="0" applyNumberFormat="1" applyFont="1" applyFill="1" applyBorder="1" applyAlignment="1" applyProtection="1">
      <alignment horizontal="center" wrapText="1"/>
      <protection locked="0"/>
    </xf>
    <xf numFmtId="3" fontId="22" fillId="0" borderId="35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2" fillId="33" borderId="35" xfId="0" applyFont="1" applyFill="1" applyBorder="1" applyAlignment="1" applyProtection="1">
      <alignment wrapText="1"/>
      <protection locked="0"/>
    </xf>
    <xf numFmtId="49" fontId="22" fillId="33" borderId="35" xfId="0" applyNumberFormat="1" applyFont="1" applyFill="1" applyBorder="1" applyAlignment="1" applyProtection="1">
      <alignment horizontal="center"/>
      <protection locked="0"/>
    </xf>
    <xf numFmtId="206" fontId="22" fillId="33" borderId="43" xfId="0" applyNumberFormat="1" applyFont="1" applyFill="1" applyBorder="1" applyAlignment="1" applyProtection="1">
      <alignment/>
      <protection/>
    </xf>
    <xf numFmtId="206" fontId="22" fillId="0" borderId="35" xfId="0" applyNumberFormat="1" applyFont="1" applyFill="1" applyBorder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34" borderId="0" xfId="0" applyNumberFormat="1" applyFont="1" applyFill="1" applyBorder="1" applyAlignment="1" applyProtection="1">
      <alignment/>
      <protection/>
    </xf>
    <xf numFmtId="206" fontId="0" fillId="0" borderId="0" xfId="0" applyNumberFormat="1" applyFill="1" applyBorder="1" applyAlignment="1" applyProtection="1">
      <alignment/>
      <protection locked="0"/>
    </xf>
    <xf numFmtId="0" fontId="22" fillId="33" borderId="35" xfId="0" applyFont="1" applyFill="1" applyBorder="1" applyAlignment="1" applyProtection="1">
      <alignment vertical="justify" wrapText="1"/>
      <protection locked="0"/>
    </xf>
    <xf numFmtId="0" fontId="22" fillId="33" borderId="35" xfId="0" applyFont="1" applyFill="1" applyBorder="1" applyAlignment="1" applyProtection="1">
      <alignment vertical="center" wrapText="1"/>
      <protection locked="0"/>
    </xf>
    <xf numFmtId="206" fontId="22" fillId="0" borderId="0" xfId="0" applyNumberFormat="1" applyFont="1" applyFill="1" applyBorder="1" applyAlignment="1" applyProtection="1">
      <alignment/>
      <protection/>
    </xf>
    <xf numFmtId="206" fontId="22" fillId="34" borderId="0" xfId="0" applyNumberFormat="1" applyFont="1" applyFill="1" applyBorder="1" applyAlignment="1" applyProtection="1">
      <alignment/>
      <protection/>
    </xf>
    <xf numFmtId="206" fontId="0" fillId="0" borderId="0" xfId="0" applyNumberFormat="1" applyFill="1" applyAlignment="1" applyProtection="1">
      <alignment/>
      <protection locked="0"/>
    </xf>
    <xf numFmtId="0" fontId="3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138" applyFont="1" applyAlignment="1" applyProtection="1">
      <alignment vertical="center" wrapText="1"/>
      <protection locked="0"/>
    </xf>
    <xf numFmtId="4" fontId="3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3" fillId="0" borderId="0" xfId="138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14" fillId="0" borderId="35" xfId="0" applyNumberFormat="1" applyFont="1" applyFill="1" applyBorder="1" applyAlignment="1">
      <alignment horizontal="right"/>
    </xf>
    <xf numFmtId="185" fontId="0" fillId="0" borderId="35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right"/>
    </xf>
    <xf numFmtId="49" fontId="0" fillId="33" borderId="35" xfId="0" applyNumberFormat="1" applyFont="1" applyFill="1" applyBorder="1" applyAlignment="1">
      <alignment horizontal="left" wrapText="1"/>
    </xf>
    <xf numFmtId="0" fontId="31" fillId="0" borderId="35" xfId="0" applyFont="1" applyFill="1" applyBorder="1" applyAlignment="1">
      <alignment horizontal="left"/>
    </xf>
    <xf numFmtId="185" fontId="19" fillId="0" borderId="35" xfId="0" applyNumberFormat="1" applyFont="1" applyFill="1" applyBorder="1" applyAlignment="1">
      <alignment horizontal="right"/>
    </xf>
    <xf numFmtId="0" fontId="32" fillId="0" borderId="35" xfId="0" applyFont="1" applyFill="1" applyBorder="1" applyAlignment="1">
      <alignment horizontal="left"/>
    </xf>
    <xf numFmtId="49" fontId="16" fillId="33" borderId="10" xfId="0" applyNumberFormat="1" applyFont="1" applyFill="1" applyBorder="1" applyAlignment="1">
      <alignment horizontal="left" wrapText="1"/>
    </xf>
    <xf numFmtId="185" fontId="16" fillId="0" borderId="35" xfId="0" applyNumberFormat="1" applyFont="1" applyFill="1" applyBorder="1" applyAlignment="1">
      <alignment horizontal="right"/>
    </xf>
    <xf numFmtId="0" fontId="16" fillId="0" borderId="35" xfId="0" applyFont="1" applyFill="1" applyBorder="1" applyAlignment="1">
      <alignment/>
    </xf>
    <xf numFmtId="185" fontId="16" fillId="0" borderId="35" xfId="0" applyNumberFormat="1" applyFont="1" applyFill="1" applyBorder="1" applyAlignment="1">
      <alignment/>
    </xf>
    <xf numFmtId="0" fontId="16" fillId="0" borderId="35" xfId="0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left" wrapText="1"/>
    </xf>
    <xf numFmtId="2" fontId="4" fillId="0" borderId="35" xfId="0" applyNumberFormat="1" applyFont="1" applyFill="1" applyBorder="1" applyAlignment="1">
      <alignment horizontal="right"/>
    </xf>
    <xf numFmtId="0" fontId="5" fillId="0" borderId="35" xfId="0" applyNumberFormat="1" applyFont="1" applyFill="1" applyBorder="1" applyAlignment="1">
      <alignment horizontal="right"/>
    </xf>
    <xf numFmtId="2" fontId="5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left" wrapText="1"/>
    </xf>
    <xf numFmtId="2" fontId="19" fillId="0" borderId="35" xfId="0" applyNumberFormat="1" applyFont="1" applyFill="1" applyBorder="1" applyAlignment="1">
      <alignment horizontal="right"/>
    </xf>
    <xf numFmtId="0" fontId="19" fillId="0" borderId="35" xfId="0" applyNumberFormat="1" applyFont="1" applyFill="1" applyBorder="1" applyAlignment="1">
      <alignment horizontal="right"/>
    </xf>
    <xf numFmtId="0" fontId="5" fillId="33" borderId="35" xfId="0" applyFont="1" applyFill="1" applyBorder="1" applyAlignment="1">
      <alignment horizontal="left"/>
    </xf>
    <xf numFmtId="0" fontId="0" fillId="33" borderId="35" xfId="0" applyFont="1" applyFill="1" applyBorder="1" applyAlignment="1">
      <alignment horizontal="left"/>
    </xf>
    <xf numFmtId="2" fontId="5" fillId="0" borderId="3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185" fontId="5" fillId="33" borderId="35" xfId="0" applyNumberFormat="1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185" fontId="5" fillId="33" borderId="35" xfId="0" applyNumberFormat="1" applyFont="1" applyFill="1" applyBorder="1" applyAlignment="1">
      <alignment/>
    </xf>
    <xf numFmtId="2" fontId="5" fillId="33" borderId="35" xfId="0" applyNumberFormat="1" applyFont="1" applyFill="1" applyBorder="1" applyAlignment="1">
      <alignment/>
    </xf>
    <xf numFmtId="49" fontId="5" fillId="33" borderId="35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33" borderId="35" xfId="0" applyFont="1" applyFill="1" applyBorder="1" applyAlignment="1" applyProtection="1">
      <alignment wrapText="1"/>
      <protection locked="0"/>
    </xf>
    <xf numFmtId="49" fontId="24" fillId="33" borderId="35" xfId="0" applyNumberFormat="1" applyFont="1" applyFill="1" applyBorder="1" applyAlignment="1" applyProtection="1">
      <alignment horizontal="center"/>
      <protection locked="0"/>
    </xf>
    <xf numFmtId="206" fontId="24" fillId="33" borderId="43" xfId="0" applyNumberFormat="1" applyFont="1" applyFill="1" applyBorder="1" applyAlignment="1" applyProtection="1">
      <alignment/>
      <protection/>
    </xf>
    <xf numFmtId="206" fontId="24" fillId="0" borderId="35" xfId="0" applyNumberFormat="1" applyFont="1" applyFill="1" applyBorder="1" applyAlignment="1" applyProtection="1">
      <alignment/>
      <protection/>
    </xf>
    <xf numFmtId="49" fontId="33" fillId="33" borderId="35" xfId="0" applyNumberFormat="1" applyFont="1" applyFill="1" applyBorder="1" applyAlignment="1" applyProtection="1">
      <alignment/>
      <protection locked="0"/>
    </xf>
    <xf numFmtId="206" fontId="24" fillId="0" borderId="43" xfId="0" applyNumberFormat="1" applyFont="1" applyFill="1" applyBorder="1" applyAlignment="1" applyProtection="1">
      <alignment/>
      <protection/>
    </xf>
    <xf numFmtId="0" fontId="24" fillId="33" borderId="35" xfId="0" applyFont="1" applyFill="1" applyBorder="1" applyAlignment="1" applyProtection="1">
      <alignment vertical="justify" wrapText="1"/>
      <protection locked="0"/>
    </xf>
    <xf numFmtId="2" fontId="0" fillId="0" borderId="35" xfId="0" applyNumberFormat="1" applyFont="1" applyFill="1" applyBorder="1" applyAlignment="1">
      <alignment horizontal="right"/>
    </xf>
    <xf numFmtId="0" fontId="88" fillId="0" borderId="0" xfId="135" applyFont="1" applyBorder="1" applyAlignment="1">
      <alignment/>
      <protection/>
    </xf>
    <xf numFmtId="0" fontId="82" fillId="0" borderId="0" xfId="135" applyBorder="1">
      <alignment/>
      <protection/>
    </xf>
    <xf numFmtId="0" fontId="82" fillId="0" borderId="0" xfId="135" applyBorder="1" applyAlignment="1">
      <alignment wrapText="1"/>
      <protection/>
    </xf>
    <xf numFmtId="0" fontId="89" fillId="35" borderId="49" xfId="135" applyFont="1" applyFill="1" applyBorder="1" applyAlignment="1">
      <alignment horizontal="left" vertical="top" wrapText="1"/>
      <protection/>
    </xf>
    <xf numFmtId="205" fontId="89" fillId="36" borderId="49" xfId="135" applyNumberFormat="1" applyFont="1" applyFill="1" applyBorder="1" applyAlignment="1">
      <alignment horizontal="right" vertical="top" wrapText="1"/>
      <protection/>
    </xf>
    <xf numFmtId="205" fontId="89" fillId="0" borderId="49" xfId="135" applyNumberFormat="1" applyFont="1" applyBorder="1" applyAlignment="1">
      <alignment horizontal="right" vertical="top" wrapText="1"/>
      <protection/>
    </xf>
    <xf numFmtId="0" fontId="82" fillId="0" borderId="0" xfId="135" applyBorder="1">
      <alignment/>
      <protection/>
    </xf>
    <xf numFmtId="2" fontId="16" fillId="33" borderId="10" xfId="0" applyNumberFormat="1" applyFont="1" applyFill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left" wrapText="1"/>
    </xf>
    <xf numFmtId="2" fontId="16" fillId="33" borderId="10" xfId="0" applyNumberFormat="1" applyFont="1" applyFill="1" applyBorder="1" applyAlignment="1">
      <alignment horizontal="left" wrapText="1" readingOrder="1"/>
    </xf>
    <xf numFmtId="2" fontId="0" fillId="33" borderId="35" xfId="0" applyNumberFormat="1" applyFont="1" applyFill="1" applyBorder="1" applyAlignment="1">
      <alignment horizontal="left" wrapText="1" readingOrder="1"/>
    </xf>
    <xf numFmtId="2" fontId="0" fillId="0" borderId="35" xfId="0" applyNumberFormat="1" applyFont="1" applyFill="1" applyBorder="1" applyAlignment="1">
      <alignment horizontal="left" wrapText="1" readingOrder="1"/>
    </xf>
    <xf numFmtId="2" fontId="0" fillId="33" borderId="10" xfId="0" applyNumberFormat="1" applyFont="1" applyFill="1" applyBorder="1" applyAlignment="1">
      <alignment horizontal="left" wrapText="1" readingOrder="1"/>
    </xf>
    <xf numFmtId="49" fontId="22" fillId="0" borderId="0" xfId="0" applyNumberFormat="1" applyFont="1" applyBorder="1" applyAlignment="1" applyProtection="1">
      <alignment horizontal="left" vertical="center" wrapText="1"/>
      <protection/>
    </xf>
    <xf numFmtId="206" fontId="22" fillId="0" borderId="43" xfId="0" applyNumberFormat="1" applyFont="1" applyFill="1" applyBorder="1" applyAlignment="1" applyProtection="1">
      <alignment/>
      <protection/>
    </xf>
    <xf numFmtId="205" fontId="89" fillId="33" borderId="49" xfId="135" applyNumberFormat="1" applyFont="1" applyFill="1" applyBorder="1" applyAlignment="1">
      <alignment horizontal="right" vertical="top" wrapText="1"/>
      <protection/>
    </xf>
    <xf numFmtId="4" fontId="90" fillId="33" borderId="10" xfId="0" applyNumberFormat="1" applyFont="1" applyFill="1" applyBorder="1" applyAlignment="1">
      <alignment horizontal="right"/>
    </xf>
    <xf numFmtId="49" fontId="0" fillId="33" borderId="20" xfId="0" applyNumberFormat="1" applyFont="1" applyFill="1" applyBorder="1" applyAlignment="1">
      <alignment horizontal="left" wrapText="1"/>
    </xf>
    <xf numFmtId="4" fontId="90" fillId="33" borderId="20" xfId="0" applyNumberFormat="1" applyFont="1" applyFill="1" applyBorder="1" applyAlignment="1">
      <alignment horizontal="right"/>
    </xf>
    <xf numFmtId="205" fontId="89" fillId="33" borderId="50" xfId="135" applyNumberFormat="1" applyFont="1" applyFill="1" applyBorder="1" applyAlignment="1">
      <alignment horizontal="right" vertical="top" wrapText="1"/>
      <protection/>
    </xf>
    <xf numFmtId="205" fontId="89" fillId="36" borderId="50" xfId="135" applyNumberFormat="1" applyFont="1" applyFill="1" applyBorder="1" applyAlignment="1">
      <alignment horizontal="right" vertical="top" wrapText="1"/>
      <protection/>
    </xf>
    <xf numFmtId="0" fontId="35" fillId="33" borderId="35" xfId="135" applyFont="1" applyFill="1" applyBorder="1" applyAlignment="1">
      <alignment wrapText="1"/>
      <protection/>
    </xf>
    <xf numFmtId="0" fontId="34" fillId="33" borderId="35" xfId="135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/>
    </xf>
    <xf numFmtId="49" fontId="0" fillId="33" borderId="10" xfId="0" applyNumberForma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4" fillId="33" borderId="35" xfId="135" applyFont="1" applyFill="1" applyBorder="1" applyAlignment="1">
      <alignment horizontal="center" vertical="center" wrapText="1"/>
      <protection/>
    </xf>
    <xf numFmtId="4" fontId="90" fillId="33" borderId="51" xfId="0" applyNumberFormat="1" applyFont="1" applyFill="1" applyBorder="1" applyAlignment="1">
      <alignment horizontal="right"/>
    </xf>
    <xf numFmtId="4" fontId="90" fillId="33" borderId="52" xfId="0" applyNumberFormat="1" applyFont="1" applyFill="1" applyBorder="1" applyAlignment="1">
      <alignment horizontal="right"/>
    </xf>
    <xf numFmtId="205" fontId="89" fillId="33" borderId="35" xfId="135" applyNumberFormat="1" applyFont="1" applyFill="1" applyBorder="1" applyAlignment="1">
      <alignment horizontal="right" vertical="top" wrapText="1"/>
      <protection/>
    </xf>
    <xf numFmtId="0" fontId="27" fillId="0" borderId="0" xfId="136">
      <alignment/>
      <protection/>
    </xf>
    <xf numFmtId="49" fontId="58" fillId="33" borderId="10" xfId="136" applyNumberFormat="1" applyFont="1" applyFill="1" applyBorder="1" applyAlignment="1">
      <alignment horizontal="center" vertical="center" wrapText="1"/>
      <protection/>
    </xf>
    <xf numFmtId="49" fontId="59" fillId="33" borderId="10" xfId="136" applyNumberFormat="1" applyFont="1" applyFill="1" applyBorder="1" applyAlignment="1">
      <alignment horizontal="left" wrapText="1"/>
      <protection/>
    </xf>
    <xf numFmtId="4" fontId="92" fillId="33" borderId="10" xfId="136" applyNumberFormat="1" applyFont="1" applyFill="1" applyBorder="1" applyAlignment="1">
      <alignment horizontal="right"/>
      <protection/>
    </xf>
    <xf numFmtId="49" fontId="58" fillId="33" borderId="10" xfId="136" applyNumberFormat="1" applyFont="1" applyFill="1" applyBorder="1" applyAlignment="1">
      <alignment horizontal="left" wrapText="1"/>
      <protection/>
    </xf>
    <xf numFmtId="4" fontId="93" fillId="33" borderId="10" xfId="136" applyNumberFormat="1" applyFont="1" applyFill="1" applyBorder="1" applyAlignment="1">
      <alignment horizontal="right"/>
      <protection/>
    </xf>
    <xf numFmtId="49" fontId="61" fillId="33" borderId="10" xfId="136" applyNumberFormat="1" applyFont="1" applyFill="1" applyBorder="1" applyAlignment="1">
      <alignment horizontal="left" wrapText="1"/>
      <protection/>
    </xf>
    <xf numFmtId="4" fontId="94" fillId="33" borderId="10" xfId="136" applyNumberFormat="1" applyFont="1" applyFill="1" applyBorder="1" applyAlignment="1">
      <alignment horizontal="right"/>
      <protection/>
    </xf>
    <xf numFmtId="4" fontId="90" fillId="33" borderId="10" xfId="136" applyNumberFormat="1" applyFont="1" applyFill="1" applyBorder="1" applyAlignment="1">
      <alignment horizontal="right"/>
      <protection/>
    </xf>
    <xf numFmtId="49" fontId="27" fillId="33" borderId="10" xfId="136" applyNumberFormat="1" applyFont="1" applyFill="1" applyBorder="1" applyAlignment="1">
      <alignment horizontal="left" wrapText="1"/>
      <protection/>
    </xf>
    <xf numFmtId="49" fontId="63" fillId="33" borderId="10" xfId="136" applyNumberFormat="1" applyFont="1" applyFill="1" applyBorder="1" applyAlignment="1">
      <alignment horizontal="left" wrapText="1"/>
      <protection/>
    </xf>
    <xf numFmtId="4" fontId="95" fillId="33" borderId="10" xfId="136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4" fillId="0" borderId="0" xfId="0" applyFont="1" applyFill="1" applyAlignment="1">
      <alignment horizontal="right"/>
    </xf>
    <xf numFmtId="0" fontId="22" fillId="0" borderId="0" xfId="0" applyFont="1" applyFill="1" applyAlignment="1" applyProtection="1">
      <alignment horizontal="center" wrapText="1"/>
      <protection locked="0"/>
    </xf>
    <xf numFmtId="0" fontId="22" fillId="0" borderId="53" xfId="0" applyFont="1" applyFill="1" applyBorder="1" applyAlignment="1" applyProtection="1">
      <alignment horizontal="right" wrapText="1"/>
      <protection locked="0"/>
    </xf>
    <xf numFmtId="0" fontId="3" fillId="0" borderId="0" xfId="138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58" fillId="0" borderId="0" xfId="136" applyFont="1" applyAlignment="1">
      <alignment horizontal="right"/>
      <protection/>
    </xf>
    <xf numFmtId="0" fontId="27" fillId="0" borderId="0" xfId="136" applyAlignment="1">
      <alignment horizontal="right"/>
      <protection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96" fillId="0" borderId="0" xfId="135" applyFont="1" applyBorder="1" applyAlignment="1">
      <alignment horizontal="right"/>
      <protection/>
    </xf>
    <xf numFmtId="0" fontId="34" fillId="33" borderId="35" xfId="135" applyFont="1" applyFill="1" applyBorder="1" applyAlignment="1">
      <alignment horizontal="center" vertical="center" wrapText="1"/>
      <protection/>
    </xf>
    <xf numFmtId="0" fontId="24" fillId="0" borderId="0" xfId="137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97" fillId="37" borderId="0" xfId="135" applyFont="1" applyFill="1" applyBorder="1" applyAlignment="1">
      <alignment horizontal="center" vertical="center" wrapText="1"/>
      <protection/>
    </xf>
    <xf numFmtId="0" fontId="82" fillId="0" borderId="0" xfId="135" applyBorder="1">
      <alignment/>
      <protection/>
    </xf>
    <xf numFmtId="0" fontId="24" fillId="0" borderId="0" xfId="137" applyFont="1" applyAlignment="1">
      <alignment horizontal="right"/>
      <protection/>
    </xf>
  </cellXfs>
  <cellStyles count="1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2" xfId="34"/>
    <cellStyle name="xl103" xfId="35"/>
    <cellStyle name="xl104" xfId="36"/>
    <cellStyle name="xl105" xfId="37"/>
    <cellStyle name="xl106" xfId="38"/>
    <cellStyle name="xl107" xfId="39"/>
    <cellStyle name="xl108" xfId="40"/>
    <cellStyle name="xl109" xfId="41"/>
    <cellStyle name="xl110" xfId="42"/>
    <cellStyle name="xl111" xfId="43"/>
    <cellStyle name="xl112" xfId="44"/>
    <cellStyle name="xl113" xfId="45"/>
    <cellStyle name="xl114" xfId="46"/>
    <cellStyle name="xl115" xfId="47"/>
    <cellStyle name="xl116" xfId="48"/>
    <cellStyle name="xl117" xfId="49"/>
    <cellStyle name="xl118" xfId="50"/>
    <cellStyle name="xl119" xfId="51"/>
    <cellStyle name="xl120" xfId="52"/>
    <cellStyle name="xl121" xfId="53"/>
    <cellStyle name="xl122" xfId="54"/>
    <cellStyle name="xl123" xfId="55"/>
    <cellStyle name="xl124" xfId="56"/>
    <cellStyle name="xl125" xfId="57"/>
    <cellStyle name="xl126" xfId="58"/>
    <cellStyle name="xl127" xfId="59"/>
    <cellStyle name="xl128" xfId="60"/>
    <cellStyle name="xl129" xfId="61"/>
    <cellStyle name="xl130" xfId="62"/>
    <cellStyle name="xl131" xfId="63"/>
    <cellStyle name="xl132" xfId="64"/>
    <cellStyle name="xl133" xfId="65"/>
    <cellStyle name="xl134" xfId="66"/>
    <cellStyle name="xl23" xfId="67"/>
    <cellStyle name="xl25" xfId="68"/>
    <cellStyle name="xl27" xfId="69"/>
    <cellStyle name="xl28" xfId="70"/>
    <cellStyle name="xl29" xfId="71"/>
    <cellStyle name="xl30" xfId="72"/>
    <cellStyle name="xl31" xfId="73"/>
    <cellStyle name="xl35" xfId="74"/>
    <cellStyle name="xl36" xfId="75"/>
    <cellStyle name="xl37" xfId="76"/>
    <cellStyle name="xl38" xfId="77"/>
    <cellStyle name="xl39" xfId="78"/>
    <cellStyle name="xl41" xfId="79"/>
    <cellStyle name="xl42" xfId="80"/>
    <cellStyle name="xl43" xfId="81"/>
    <cellStyle name="xl44" xfId="82"/>
    <cellStyle name="xl46" xfId="83"/>
    <cellStyle name="xl47" xfId="84"/>
    <cellStyle name="xl48" xfId="85"/>
    <cellStyle name="xl49" xfId="86"/>
    <cellStyle name="xl50" xfId="87"/>
    <cellStyle name="xl51" xfId="88"/>
    <cellStyle name="xl53" xfId="89"/>
    <cellStyle name="xl54" xfId="90"/>
    <cellStyle name="xl56" xfId="91"/>
    <cellStyle name="xl69" xfId="92"/>
    <cellStyle name="xl73" xfId="93"/>
    <cellStyle name="xl75" xfId="94"/>
    <cellStyle name="xl76" xfId="95"/>
    <cellStyle name="xl77" xfId="96"/>
    <cellStyle name="xl78" xfId="97"/>
    <cellStyle name="xl79" xfId="98"/>
    <cellStyle name="xl80" xfId="99"/>
    <cellStyle name="xl81" xfId="100"/>
    <cellStyle name="xl83" xfId="101"/>
    <cellStyle name="xl84" xfId="102"/>
    <cellStyle name="xl86" xfId="103"/>
    <cellStyle name="xl87" xfId="104"/>
    <cellStyle name="xl89" xfId="105"/>
    <cellStyle name="xl91" xfId="106"/>
    <cellStyle name="xl92" xfId="107"/>
    <cellStyle name="xl93" xfId="108"/>
    <cellStyle name="xl95" xfId="109"/>
    <cellStyle name="xl98" xfId="110"/>
    <cellStyle name="xl99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Hyperlink" xfId="121"/>
    <cellStyle name="Currency" xfId="122"/>
    <cellStyle name="Currency [0]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Обычный 2" xfId="132"/>
    <cellStyle name="Обычный 3" xfId="133"/>
    <cellStyle name="Обычный 4" xfId="134"/>
    <cellStyle name="Обычный 5" xfId="135"/>
    <cellStyle name="Обычный 6" xfId="136"/>
    <cellStyle name="Обычный_Исполнение по расходам" xfId="137"/>
    <cellStyle name="Обычный_Лист1 2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Процентный 2" xfId="144"/>
    <cellStyle name="Связанная ячейка" xfId="145"/>
    <cellStyle name="Стиль 1" xfId="146"/>
    <cellStyle name="Текст предупреждения" xfId="147"/>
    <cellStyle name="Comma" xfId="148"/>
    <cellStyle name="Comma [0]" xfId="149"/>
    <cellStyle name="Финансовый 2" xfId="150"/>
    <cellStyle name="Хороший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&#1057;\Desktop\2016\&#1073;&#1102;&#1076;&#1078;&#1077;&#1090;%202016%20&#1076;&#1086;&#1093;%20&#1088;&#1072;&#1089;&#1093;%20&#1080;&#1089;&#1090;%20&#1092;&#1080;&#1085;\&#1042;&#1077;&#1076;&#1086;&#1084;&#1089;&#1090;&#1074;%20&#1052;&#1054;%20&#1054;&#1089;&#1080;&#1085;&#1089;&#1082;&#1080;&#1081;%20&#1088;&#1072;&#1081;&#1086;&#1085;%20&#1085;&#1072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№5"/>
      <sheetName val="прил№6"/>
      <sheetName val="прил№7"/>
      <sheetName val="Прил№8"/>
      <sheetName val="прил№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3.25390625" style="0" customWidth="1"/>
    <col min="2" max="2" width="33.75390625" style="0" customWidth="1"/>
    <col min="3" max="3" width="64.625" style="0" customWidth="1"/>
    <col min="4" max="4" width="19.875" style="0" hidden="1" customWidth="1"/>
    <col min="5" max="5" width="11.25390625" style="0" hidden="1" customWidth="1"/>
    <col min="6" max="6" width="12.875" style="0" hidden="1" customWidth="1"/>
    <col min="7" max="7" width="14.125" style="0" hidden="1" customWidth="1"/>
    <col min="8" max="8" width="14.375" style="0" hidden="1" customWidth="1"/>
    <col min="9" max="9" width="16.75390625" style="0" customWidth="1"/>
    <col min="10" max="10" width="16.25390625" style="0" customWidth="1"/>
    <col min="11" max="11" width="9.25390625" style="0" customWidth="1"/>
    <col min="12" max="12" width="5.00390625" style="0" customWidth="1"/>
    <col min="13" max="13" width="5.875" style="0" customWidth="1"/>
    <col min="14" max="14" width="5.00390625" style="0" customWidth="1"/>
  </cols>
  <sheetData>
    <row r="1" spans="3:10" ht="15.75">
      <c r="C1" s="265" t="s">
        <v>141</v>
      </c>
      <c r="D1" s="265"/>
      <c r="E1" s="265"/>
      <c r="F1" s="265"/>
      <c r="G1" s="265"/>
      <c r="H1" s="265"/>
      <c r="I1" s="265"/>
      <c r="J1" s="265"/>
    </row>
    <row r="2" spans="3:10" ht="15.75">
      <c r="C2" s="265" t="s">
        <v>342</v>
      </c>
      <c r="D2" s="265"/>
      <c r="E2" s="265"/>
      <c r="F2" s="265"/>
      <c r="G2" s="265"/>
      <c r="H2" s="265"/>
      <c r="I2" s="265"/>
      <c r="J2" s="265"/>
    </row>
    <row r="3" spans="3:10" ht="15.75">
      <c r="C3" s="265" t="s">
        <v>347</v>
      </c>
      <c r="D3" s="265"/>
      <c r="E3" s="265"/>
      <c r="F3" s="265"/>
      <c r="G3" s="265"/>
      <c r="H3" s="265"/>
      <c r="I3" s="265"/>
      <c r="J3" s="265"/>
    </row>
    <row r="4" spans="3:10" ht="15.75">
      <c r="C4" s="265" t="s">
        <v>455</v>
      </c>
      <c r="D4" s="265"/>
      <c r="E4" s="265"/>
      <c r="F4" s="265"/>
      <c r="G4" s="265"/>
      <c r="H4" s="265"/>
      <c r="I4" s="265"/>
      <c r="J4" s="265"/>
    </row>
    <row r="5" ht="12.75">
      <c r="J5" s="138"/>
    </row>
    <row r="7" spans="2:11" ht="12.75" customHeight="1">
      <c r="B7" s="263" t="s">
        <v>348</v>
      </c>
      <c r="C7" s="264"/>
      <c r="D7" s="264"/>
      <c r="E7" s="8"/>
      <c r="F7" s="9"/>
      <c r="G7" s="9"/>
      <c r="H7" s="9"/>
      <c r="I7" s="9"/>
      <c r="J7" s="9"/>
      <c r="K7" s="9"/>
    </row>
    <row r="8" spans="2:11" ht="17.25" customHeight="1">
      <c r="B8" s="264"/>
      <c r="C8" s="264"/>
      <c r="D8" s="264"/>
      <c r="E8" s="8"/>
      <c r="F8" s="9"/>
      <c r="G8" s="9"/>
      <c r="H8" s="1" t="s">
        <v>0</v>
      </c>
      <c r="I8" s="9"/>
      <c r="J8" s="9"/>
      <c r="K8" s="9"/>
    </row>
    <row r="9" spans="2:11" ht="25.5" customHeight="1">
      <c r="B9" s="10" t="s">
        <v>1</v>
      </c>
      <c r="C9" s="11" t="s">
        <v>2</v>
      </c>
      <c r="D9" s="10" t="s">
        <v>3</v>
      </c>
      <c r="E9" s="2" t="s">
        <v>4</v>
      </c>
      <c r="F9" s="2" t="s">
        <v>5</v>
      </c>
      <c r="G9" s="2" t="s">
        <v>6</v>
      </c>
      <c r="H9" s="3" t="s">
        <v>7</v>
      </c>
      <c r="I9" s="12" t="s">
        <v>349</v>
      </c>
      <c r="J9" s="13" t="s">
        <v>350</v>
      </c>
      <c r="K9" s="14" t="s">
        <v>65</v>
      </c>
    </row>
    <row r="10" spans="2:11" ht="18" customHeight="1">
      <c r="B10" s="15" t="s">
        <v>8</v>
      </c>
      <c r="C10" s="16" t="s">
        <v>9</v>
      </c>
      <c r="D10" s="17" t="e">
        <f>D11+D68+D96+D78+D43+#REF!</f>
        <v>#REF!</v>
      </c>
      <c r="E10" s="17" t="e">
        <f>E11+E68+E96+E78+E43+#REF!</f>
        <v>#REF!</v>
      </c>
      <c r="F10" s="17" t="e">
        <f>F11+F68+F96+F78+F43+#REF!</f>
        <v>#REF!</v>
      </c>
      <c r="G10" s="17" t="e">
        <f>G11+G68+G96+G78+G43+#REF!</f>
        <v>#REF!</v>
      </c>
      <c r="H10" s="17" t="e">
        <f>H11+H68+H96+H78+H43+#REF!</f>
        <v>#REF!</v>
      </c>
      <c r="I10" s="18">
        <f>I11+I34+I39+I43+I68+I73+I81+I96</f>
        <v>15208926</v>
      </c>
      <c r="J10" s="18">
        <f>J11+J34+J39+J43+J68+J73+J81+J96+J71</f>
        <v>15118260.92</v>
      </c>
      <c r="K10" s="19">
        <f>J10/I10*100</f>
        <v>99.40386928044754</v>
      </c>
    </row>
    <row r="11" spans="2:11" ht="18.75">
      <c r="B11" s="44" t="s">
        <v>10</v>
      </c>
      <c r="C11" s="183" t="s">
        <v>11</v>
      </c>
      <c r="D11" s="7">
        <f>D12+D15</f>
        <v>0</v>
      </c>
      <c r="E11" s="7">
        <f>E12+E15</f>
        <v>0</v>
      </c>
      <c r="F11" s="7">
        <f>F12+F15</f>
        <v>0</v>
      </c>
      <c r="G11" s="7">
        <f>G12+G15</f>
        <v>0</v>
      </c>
      <c r="H11" s="7">
        <f>H12+H15</f>
        <v>0</v>
      </c>
      <c r="I11" s="106">
        <f>I16+I21+I26+I30+I32</f>
        <v>7961000</v>
      </c>
      <c r="J11" s="106">
        <f>J16+J21+J26+J30+J32</f>
        <v>8020169.350000001</v>
      </c>
      <c r="K11" s="7">
        <f>J11/I11*100</f>
        <v>100.74324017083282</v>
      </c>
    </row>
    <row r="12" spans="2:11" ht="18.75" hidden="1">
      <c r="B12" s="184"/>
      <c r="C12" s="137"/>
      <c r="D12" s="132"/>
      <c r="E12" s="132"/>
      <c r="F12" s="132"/>
      <c r="G12" s="132"/>
      <c r="H12" s="132"/>
      <c r="I12" s="39"/>
      <c r="J12" s="40"/>
      <c r="K12" s="132"/>
    </row>
    <row r="13" spans="2:11" ht="18.75" hidden="1">
      <c r="B13" s="184"/>
      <c r="C13" s="135"/>
      <c r="D13" s="132"/>
      <c r="E13" s="185"/>
      <c r="F13" s="56"/>
      <c r="G13" s="19"/>
      <c r="H13" s="19"/>
      <c r="I13" s="39"/>
      <c r="J13" s="40"/>
      <c r="K13" s="132"/>
    </row>
    <row r="14" spans="2:11" ht="18.75" hidden="1">
      <c r="B14" s="184"/>
      <c r="C14" s="137"/>
      <c r="D14" s="39"/>
      <c r="E14" s="132"/>
      <c r="F14" s="132"/>
      <c r="G14" s="132"/>
      <c r="H14" s="19"/>
      <c r="I14" s="39"/>
      <c r="J14" s="39"/>
      <c r="K14" s="132"/>
    </row>
    <row r="15" spans="2:11" ht="18.75" hidden="1">
      <c r="B15" s="59"/>
      <c r="C15" s="93"/>
      <c r="D15" s="132"/>
      <c r="E15" s="132"/>
      <c r="F15" s="132"/>
      <c r="G15" s="132"/>
      <c r="H15" s="132"/>
      <c r="I15" s="132"/>
      <c r="J15" s="132"/>
      <c r="K15" s="132"/>
    </row>
    <row r="16" spans="2:11" ht="72" customHeight="1">
      <c r="B16" s="189" t="s">
        <v>12</v>
      </c>
      <c r="C16" s="230" t="s">
        <v>224</v>
      </c>
      <c r="D16" s="191">
        <v>3000</v>
      </c>
      <c r="E16" s="191">
        <v>2193057</v>
      </c>
      <c r="F16" s="191">
        <v>2193057</v>
      </c>
      <c r="G16" s="191">
        <v>2193057</v>
      </c>
      <c r="H16" s="191">
        <v>2193057</v>
      </c>
      <c r="I16" s="192">
        <f>I17+I18+I19</f>
        <v>7867000</v>
      </c>
      <c r="J16" s="192">
        <f>J17+J18+J19</f>
        <v>7930801.010000001</v>
      </c>
      <c r="K16" s="191">
        <f>J16/I16*100</f>
        <v>100.81099542392273</v>
      </c>
    </row>
    <row r="17" spans="2:11" ht="78" hidden="1">
      <c r="B17" s="59" t="s">
        <v>13</v>
      </c>
      <c r="C17" s="231" t="s">
        <v>221</v>
      </c>
      <c r="D17" s="132">
        <v>0</v>
      </c>
      <c r="E17" s="55">
        <v>0.231</v>
      </c>
      <c r="F17" s="56"/>
      <c r="G17" s="19">
        <v>1883.32</v>
      </c>
      <c r="H17" s="19">
        <v>0</v>
      </c>
      <c r="I17" s="39">
        <v>7867000</v>
      </c>
      <c r="J17" s="40">
        <v>7905356.46</v>
      </c>
      <c r="K17" s="132">
        <f>J17/I17*100</f>
        <v>100.4875614592602</v>
      </c>
    </row>
    <row r="18" spans="2:11" ht="65.25" hidden="1">
      <c r="B18" s="59" t="s">
        <v>14</v>
      </c>
      <c r="C18" s="231" t="s">
        <v>222</v>
      </c>
      <c r="D18" s="132"/>
      <c r="E18" s="55"/>
      <c r="F18" s="56"/>
      <c r="G18" s="19"/>
      <c r="H18" s="19"/>
      <c r="I18" s="39"/>
      <c r="J18" s="40">
        <v>18917.15</v>
      </c>
      <c r="K18" s="132"/>
    </row>
    <row r="19" spans="2:11" ht="90.75" hidden="1">
      <c r="B19" s="59" t="s">
        <v>128</v>
      </c>
      <c r="C19" s="231" t="s">
        <v>223</v>
      </c>
      <c r="D19" s="132">
        <v>0</v>
      </c>
      <c r="E19" s="55">
        <v>0.19</v>
      </c>
      <c r="F19" s="56"/>
      <c r="G19" s="19">
        <v>1832.1</v>
      </c>
      <c r="H19" s="19">
        <v>0</v>
      </c>
      <c r="I19" s="39"/>
      <c r="J19" s="40">
        <v>6527.4</v>
      </c>
      <c r="K19" s="132"/>
    </row>
    <row r="20" spans="2:11" ht="18.75" hidden="1">
      <c r="B20" s="59"/>
      <c r="C20" s="232"/>
      <c r="D20" s="132"/>
      <c r="E20" s="55"/>
      <c r="F20" s="56"/>
      <c r="G20" s="19"/>
      <c r="H20" s="19"/>
      <c r="I20" s="39"/>
      <c r="J20" s="40"/>
      <c r="K20" s="132"/>
    </row>
    <row r="21" spans="2:11" ht="104.25">
      <c r="B21" s="189" t="s">
        <v>15</v>
      </c>
      <c r="C21" s="230" t="s">
        <v>225</v>
      </c>
      <c r="D21" s="191">
        <v>2.3</v>
      </c>
      <c r="E21" s="191">
        <v>10000</v>
      </c>
      <c r="F21" s="191">
        <v>10000</v>
      </c>
      <c r="G21" s="191">
        <v>10000</v>
      </c>
      <c r="H21" s="191">
        <v>10000</v>
      </c>
      <c r="I21" s="192">
        <f>I22+I23+I24</f>
        <v>14000</v>
      </c>
      <c r="J21" s="192">
        <f>J22+J23+J24</f>
        <v>12761.869999999999</v>
      </c>
      <c r="K21" s="191">
        <f>J21/I21*100</f>
        <v>91.15621428571427</v>
      </c>
    </row>
    <row r="22" spans="2:11" ht="116.25" hidden="1">
      <c r="B22" s="59" t="s">
        <v>129</v>
      </c>
      <c r="C22" s="233" t="s">
        <v>226</v>
      </c>
      <c r="D22" s="132">
        <v>2.3</v>
      </c>
      <c r="E22" s="55">
        <v>0.48</v>
      </c>
      <c r="F22" s="56"/>
      <c r="G22" s="19">
        <v>463.7</v>
      </c>
      <c r="H22" s="19">
        <v>0</v>
      </c>
      <c r="I22" s="39">
        <v>14000</v>
      </c>
      <c r="J22" s="40">
        <v>12641.3</v>
      </c>
      <c r="K22" s="132">
        <f>J22/I22*100</f>
        <v>90.29499999999999</v>
      </c>
    </row>
    <row r="23" spans="2:11" ht="90.75" hidden="1">
      <c r="B23" s="59" t="s">
        <v>173</v>
      </c>
      <c r="C23" s="233" t="s">
        <v>227</v>
      </c>
      <c r="D23" s="132">
        <v>0</v>
      </c>
      <c r="E23" s="55">
        <v>0.106</v>
      </c>
      <c r="F23" s="56"/>
      <c r="G23" s="19">
        <v>82.06</v>
      </c>
      <c r="H23" s="19">
        <v>0</v>
      </c>
      <c r="I23" s="39"/>
      <c r="J23" s="40">
        <v>15.57</v>
      </c>
      <c r="K23" s="64" t="s">
        <v>174</v>
      </c>
    </row>
    <row r="24" spans="2:11" ht="103.5" customHeight="1" hidden="1">
      <c r="B24" s="59" t="s">
        <v>16</v>
      </c>
      <c r="C24" s="233" t="s">
        <v>228</v>
      </c>
      <c r="D24" s="132">
        <v>0</v>
      </c>
      <c r="E24" s="55">
        <v>0.96</v>
      </c>
      <c r="F24" s="56"/>
      <c r="G24" s="19">
        <v>10</v>
      </c>
      <c r="H24" s="19">
        <v>0</v>
      </c>
      <c r="I24" s="39"/>
      <c r="J24" s="40">
        <v>105</v>
      </c>
      <c r="K24" s="64"/>
    </row>
    <row r="25" spans="2:11" ht="18.75" hidden="1">
      <c r="B25" s="59" t="s">
        <v>17</v>
      </c>
      <c r="C25" s="135"/>
      <c r="D25" s="132">
        <v>0</v>
      </c>
      <c r="E25" s="55"/>
      <c r="F25" s="56"/>
      <c r="G25" s="19"/>
      <c r="H25" s="19"/>
      <c r="I25" s="39"/>
      <c r="J25" s="40"/>
      <c r="K25" s="132" t="e">
        <f>J25/I25*100</f>
        <v>#DIV/0!</v>
      </c>
    </row>
    <row r="26" spans="2:11" ht="42" customHeight="1">
      <c r="B26" s="189" t="s">
        <v>71</v>
      </c>
      <c r="C26" s="190" t="s">
        <v>229</v>
      </c>
      <c r="D26" s="191"/>
      <c r="E26" s="194"/>
      <c r="F26" s="193"/>
      <c r="G26" s="193"/>
      <c r="H26" s="193"/>
      <c r="I26" s="192">
        <f>I27+I28+I29</f>
        <v>50000</v>
      </c>
      <c r="J26" s="192">
        <f>J27+J28+J29</f>
        <v>49297.51</v>
      </c>
      <c r="K26" s="191">
        <f>J26/I26*100</f>
        <v>98.59502</v>
      </c>
    </row>
    <row r="27" spans="2:11" ht="52.5" hidden="1">
      <c r="B27" s="59" t="s">
        <v>72</v>
      </c>
      <c r="C27" s="182" t="s">
        <v>230</v>
      </c>
      <c r="D27" s="132"/>
      <c r="E27" s="55"/>
      <c r="F27" s="56"/>
      <c r="G27" s="19"/>
      <c r="H27" s="19"/>
      <c r="I27" s="39">
        <v>50000</v>
      </c>
      <c r="J27" s="40">
        <v>45097.66</v>
      </c>
      <c r="K27" s="64">
        <f>J27/I27*100</f>
        <v>90.19532000000001</v>
      </c>
    </row>
    <row r="28" spans="2:11" ht="39.75" hidden="1">
      <c r="B28" s="59" t="s">
        <v>175</v>
      </c>
      <c r="C28" s="182" t="s">
        <v>231</v>
      </c>
      <c r="D28" s="132"/>
      <c r="E28" s="55"/>
      <c r="F28" s="56"/>
      <c r="G28" s="19"/>
      <c r="H28" s="19"/>
      <c r="I28" s="39"/>
      <c r="J28" s="40">
        <v>3894.75</v>
      </c>
      <c r="K28" s="64" t="s">
        <v>174</v>
      </c>
    </row>
    <row r="29" spans="2:11" ht="39.75" hidden="1">
      <c r="B29" s="59" t="s">
        <v>130</v>
      </c>
      <c r="C29" s="182" t="s">
        <v>231</v>
      </c>
      <c r="D29" s="132"/>
      <c r="E29" s="55"/>
      <c r="F29" s="56"/>
      <c r="G29" s="19"/>
      <c r="H29" s="19"/>
      <c r="I29" s="39"/>
      <c r="J29" s="40">
        <v>305.1</v>
      </c>
      <c r="K29" s="64" t="s">
        <v>174</v>
      </c>
    </row>
    <row r="30" spans="2:11" ht="78.75">
      <c r="B30" s="189" t="s">
        <v>18</v>
      </c>
      <c r="C30" s="228" t="s">
        <v>232</v>
      </c>
      <c r="D30" s="191">
        <v>0</v>
      </c>
      <c r="E30" s="191">
        <v>6667</v>
      </c>
      <c r="F30" s="191">
        <v>6667</v>
      </c>
      <c r="G30" s="191">
        <v>6667</v>
      </c>
      <c r="H30" s="191">
        <v>6667</v>
      </c>
      <c r="I30" s="192">
        <v>30000</v>
      </c>
      <c r="J30" s="192">
        <v>27308.96</v>
      </c>
      <c r="K30" s="191">
        <f>J30/I30*100</f>
        <v>91.02986666666666</v>
      </c>
    </row>
    <row r="31" spans="2:11" ht="90.75" hidden="1">
      <c r="B31" s="59" t="s">
        <v>19</v>
      </c>
      <c r="C31" s="229" t="s">
        <v>233</v>
      </c>
      <c r="D31" s="132">
        <v>0</v>
      </c>
      <c r="E31" s="55">
        <v>0.17</v>
      </c>
      <c r="F31" s="56"/>
      <c r="G31" s="19">
        <v>89.7</v>
      </c>
      <c r="H31" s="19">
        <v>0</v>
      </c>
      <c r="I31" s="39">
        <v>30000</v>
      </c>
      <c r="J31" s="40">
        <v>27294.3</v>
      </c>
      <c r="K31" s="64">
        <f>J31/I31*100</f>
        <v>90.981</v>
      </c>
    </row>
    <row r="32" spans="2:11" ht="53.25" hidden="1">
      <c r="B32" s="189" t="s">
        <v>236</v>
      </c>
      <c r="C32" s="190" t="s">
        <v>234</v>
      </c>
      <c r="D32" s="191"/>
      <c r="E32" s="194"/>
      <c r="F32" s="193"/>
      <c r="G32" s="193"/>
      <c r="H32" s="193"/>
      <c r="I32" s="192">
        <f>I33</f>
        <v>0</v>
      </c>
      <c r="J32" s="192"/>
      <c r="K32" s="191"/>
    </row>
    <row r="33" spans="2:11" ht="39.75" hidden="1">
      <c r="B33" s="59" t="s">
        <v>235</v>
      </c>
      <c r="C33" s="182" t="s">
        <v>234</v>
      </c>
      <c r="D33" s="181"/>
      <c r="E33" s="101"/>
      <c r="F33" s="99"/>
      <c r="G33" s="99"/>
      <c r="H33" s="99"/>
      <c r="I33" s="102"/>
      <c r="J33" s="100"/>
      <c r="K33" s="181"/>
    </row>
    <row r="34" spans="2:11" ht="27">
      <c r="B34" s="67" t="s">
        <v>148</v>
      </c>
      <c r="C34" s="129" t="s">
        <v>149</v>
      </c>
      <c r="D34" s="38"/>
      <c r="E34" s="97"/>
      <c r="F34" s="56"/>
      <c r="G34" s="56"/>
      <c r="H34" s="56"/>
      <c r="I34" s="88">
        <f>I35+I36+I37+I38</f>
        <v>3112926</v>
      </c>
      <c r="J34" s="88">
        <f>J35+J36+J37+J38</f>
        <v>3592127.58</v>
      </c>
      <c r="K34" s="56">
        <f>J34/I34*100</f>
        <v>115.39392777084967</v>
      </c>
    </row>
    <row r="35" spans="2:11" ht="52.5">
      <c r="B35" s="113" t="s">
        <v>150</v>
      </c>
      <c r="C35" s="130" t="s">
        <v>151</v>
      </c>
      <c r="D35" s="131"/>
      <c r="E35" s="73"/>
      <c r="F35" s="23"/>
      <c r="G35" s="24"/>
      <c r="H35" s="24"/>
      <c r="I35" s="26">
        <v>1407450</v>
      </c>
      <c r="J35" s="26">
        <v>1800758.85</v>
      </c>
      <c r="K35" s="139">
        <f aca="true" t="shared" si="0" ref="K35:K40">J35/I35*100</f>
        <v>127.94478311840562</v>
      </c>
    </row>
    <row r="36" spans="2:11" ht="65.25">
      <c r="B36" s="113" t="s">
        <v>152</v>
      </c>
      <c r="C36" s="130" t="s">
        <v>176</v>
      </c>
      <c r="D36" s="131"/>
      <c r="E36" s="73"/>
      <c r="F36" s="23"/>
      <c r="G36" s="24"/>
      <c r="H36" s="24"/>
      <c r="I36" s="26">
        <v>7790</v>
      </c>
      <c r="J36" s="26">
        <v>9726.89</v>
      </c>
      <c r="K36" s="139">
        <f t="shared" si="0"/>
        <v>124.86379974326059</v>
      </c>
    </row>
    <row r="37" spans="2:11" ht="52.5">
      <c r="B37" s="113" t="s">
        <v>153</v>
      </c>
      <c r="C37" s="130" t="s">
        <v>154</v>
      </c>
      <c r="D37" s="131"/>
      <c r="E37" s="73"/>
      <c r="F37" s="23"/>
      <c r="G37" s="24"/>
      <c r="H37" s="24"/>
      <c r="I37" s="26">
        <v>1874176</v>
      </c>
      <c r="J37" s="26">
        <v>1988241.13</v>
      </c>
      <c r="K37" s="139">
        <f t="shared" si="0"/>
        <v>106.08614825928835</v>
      </c>
    </row>
    <row r="38" spans="2:11" ht="52.5">
      <c r="B38" s="113" t="s">
        <v>155</v>
      </c>
      <c r="C38" s="130" t="s">
        <v>156</v>
      </c>
      <c r="D38" s="131"/>
      <c r="E38" s="73"/>
      <c r="F38" s="23"/>
      <c r="G38" s="24"/>
      <c r="H38" s="24"/>
      <c r="I38" s="26">
        <v>-176490</v>
      </c>
      <c r="J38" s="26">
        <v>-206599.29</v>
      </c>
      <c r="K38" s="139">
        <f t="shared" si="0"/>
        <v>117.06005439401666</v>
      </c>
    </row>
    <row r="39" spans="2:11" ht="18.75">
      <c r="B39" s="59" t="s">
        <v>126</v>
      </c>
      <c r="C39" s="114" t="s">
        <v>127</v>
      </c>
      <c r="D39" s="128"/>
      <c r="E39" s="75"/>
      <c r="F39" s="105"/>
      <c r="G39" s="32"/>
      <c r="H39" s="32"/>
      <c r="I39" s="56">
        <f>I40+I41</f>
        <v>40000</v>
      </c>
      <c r="J39" s="204">
        <f>J40+J41</f>
        <v>39490.1</v>
      </c>
      <c r="K39" s="139">
        <f t="shared" si="0"/>
        <v>98.72525</v>
      </c>
    </row>
    <row r="40" spans="2:11" ht="39.75">
      <c r="B40" s="113" t="s">
        <v>131</v>
      </c>
      <c r="C40" s="182" t="s">
        <v>237</v>
      </c>
      <c r="D40" s="128"/>
      <c r="E40" s="75"/>
      <c r="F40" s="105"/>
      <c r="G40" s="32"/>
      <c r="H40" s="32"/>
      <c r="I40" s="39">
        <v>40000</v>
      </c>
      <c r="J40" s="40">
        <v>39173.14</v>
      </c>
      <c r="K40" s="139">
        <f t="shared" si="0"/>
        <v>97.93284999999999</v>
      </c>
    </row>
    <row r="41" spans="2:11" ht="27">
      <c r="B41" s="113" t="s">
        <v>142</v>
      </c>
      <c r="C41" s="182" t="s">
        <v>238</v>
      </c>
      <c r="D41" s="128"/>
      <c r="E41" s="75"/>
      <c r="F41" s="105"/>
      <c r="G41" s="32"/>
      <c r="H41" s="32"/>
      <c r="I41" s="39"/>
      <c r="J41" s="40">
        <v>316.96</v>
      </c>
      <c r="K41" s="64" t="s">
        <v>174</v>
      </c>
    </row>
    <row r="42" spans="2:11" ht="18.75" hidden="1">
      <c r="B42" s="113"/>
      <c r="C42" s="140"/>
      <c r="D42" s="128"/>
      <c r="E42" s="75"/>
      <c r="F42" s="105"/>
      <c r="G42" s="32"/>
      <c r="H42" s="32"/>
      <c r="I42" s="39"/>
      <c r="J42" s="19"/>
      <c r="K42" s="64" t="s">
        <v>174</v>
      </c>
    </row>
    <row r="43" spans="2:11" ht="18.75">
      <c r="B43" s="28" t="s">
        <v>20</v>
      </c>
      <c r="C43" s="29" t="s">
        <v>21</v>
      </c>
      <c r="D43" s="30">
        <f aca="true" t="shared" si="1" ref="D43:J43">D44+D51</f>
        <v>290</v>
      </c>
      <c r="E43" s="30">
        <f t="shared" si="1"/>
        <v>8.5</v>
      </c>
      <c r="F43" s="30">
        <f t="shared" si="1"/>
        <v>12.166666666666666</v>
      </c>
      <c r="G43" s="30">
        <f t="shared" si="1"/>
        <v>126773.19</v>
      </c>
      <c r="H43" s="30">
        <f t="shared" si="1"/>
        <v>106492.95833333333</v>
      </c>
      <c r="I43" s="7">
        <f>I44+I51</f>
        <v>4009000</v>
      </c>
      <c r="J43" s="106">
        <f t="shared" si="1"/>
        <v>3380454.08</v>
      </c>
      <c r="K43" s="7">
        <f>J43/I43*100</f>
        <v>84.32162833624346</v>
      </c>
    </row>
    <row r="44" spans="2:11" ht="39.75">
      <c r="B44" s="50" t="s">
        <v>22</v>
      </c>
      <c r="C44" s="210" t="s">
        <v>239</v>
      </c>
      <c r="D44" s="56">
        <f>D45+D46</f>
        <v>60</v>
      </c>
      <c r="E44" s="56">
        <f>E45+E46</f>
        <v>8.5</v>
      </c>
      <c r="F44" s="56">
        <f>F45+F46</f>
        <v>12.166666666666666</v>
      </c>
      <c r="G44" s="56">
        <f>G45+G46</f>
        <v>4195.31</v>
      </c>
      <c r="H44" s="56">
        <f>H45+H46</f>
        <v>6087.433333333333</v>
      </c>
      <c r="I44" s="56">
        <f>I45+I46+I50</f>
        <v>480000</v>
      </c>
      <c r="J44" s="204">
        <f>J45+J46+J50+J49</f>
        <v>493350.95</v>
      </c>
      <c r="K44" s="38">
        <f>J44/I44*100</f>
        <v>102.78144791666668</v>
      </c>
    </row>
    <row r="45" spans="2:11" ht="65.25">
      <c r="B45" s="59" t="s">
        <v>23</v>
      </c>
      <c r="C45" s="186" t="s">
        <v>240</v>
      </c>
      <c r="D45" s="54">
        <v>60</v>
      </c>
      <c r="E45" s="55">
        <v>7.3</v>
      </c>
      <c r="F45" s="56">
        <f>E45/D45*100</f>
        <v>12.166666666666666</v>
      </c>
      <c r="G45" s="19">
        <v>3652.46</v>
      </c>
      <c r="H45" s="19">
        <f>G45/D45*100</f>
        <v>6087.433333333333</v>
      </c>
      <c r="I45" s="39">
        <v>480000</v>
      </c>
      <c r="J45" s="40">
        <v>484795.8</v>
      </c>
      <c r="K45" s="132">
        <f>J45/I45*100</f>
        <v>100.99912499999999</v>
      </c>
    </row>
    <row r="46" spans="2:11" ht="39.75">
      <c r="B46" s="59" t="s">
        <v>177</v>
      </c>
      <c r="C46" s="186" t="s">
        <v>241</v>
      </c>
      <c r="D46" s="54">
        <v>0</v>
      </c>
      <c r="E46" s="55">
        <v>1.2</v>
      </c>
      <c r="F46" s="56"/>
      <c r="G46" s="19">
        <v>542.85</v>
      </c>
      <c r="H46" s="19">
        <v>0</v>
      </c>
      <c r="I46" s="39"/>
      <c r="J46" s="40">
        <v>8555.15</v>
      </c>
      <c r="K46" s="132"/>
    </row>
    <row r="47" spans="2:11" ht="18.75" hidden="1">
      <c r="B47" s="59" t="s">
        <v>25</v>
      </c>
      <c r="C47" s="70" t="s">
        <v>26</v>
      </c>
      <c r="D47" s="54"/>
      <c r="E47" s="55"/>
      <c r="F47" s="56"/>
      <c r="G47" s="19"/>
      <c r="H47" s="19"/>
      <c r="I47" s="19">
        <f>I48</f>
        <v>0</v>
      </c>
      <c r="J47" s="40"/>
      <c r="K47" s="132" t="e">
        <f>J47/I47*100</f>
        <v>#DIV/0!</v>
      </c>
    </row>
    <row r="48" spans="2:11" ht="18.75" hidden="1">
      <c r="B48" s="59" t="s">
        <v>27</v>
      </c>
      <c r="C48" s="70" t="s">
        <v>28</v>
      </c>
      <c r="D48" s="54"/>
      <c r="E48" s="55"/>
      <c r="F48" s="56"/>
      <c r="G48" s="19"/>
      <c r="H48" s="19"/>
      <c r="I48" s="19"/>
      <c r="J48" s="40"/>
      <c r="K48" s="132" t="e">
        <f>J48/I48*100</f>
        <v>#DIV/0!</v>
      </c>
    </row>
    <row r="49" spans="2:11" ht="39.75" hidden="1">
      <c r="B49" s="59" t="s">
        <v>94</v>
      </c>
      <c r="C49" s="93" t="s">
        <v>24</v>
      </c>
      <c r="D49" s="54"/>
      <c r="E49" s="55"/>
      <c r="F49" s="56"/>
      <c r="G49" s="19"/>
      <c r="H49" s="19"/>
      <c r="I49" s="19"/>
      <c r="J49" s="40"/>
      <c r="K49" s="132"/>
    </row>
    <row r="50" spans="2:11" ht="41.25" customHeight="1" hidden="1">
      <c r="B50" s="59" t="s">
        <v>69</v>
      </c>
      <c r="C50" s="93" t="s">
        <v>178</v>
      </c>
      <c r="D50" s="54"/>
      <c r="E50" s="55"/>
      <c r="F50" s="56"/>
      <c r="G50" s="19"/>
      <c r="H50" s="19"/>
      <c r="I50" s="19"/>
      <c r="J50" s="40"/>
      <c r="K50" s="132"/>
    </row>
    <row r="51" spans="2:11" ht="18.75">
      <c r="B51" s="50" t="s">
        <v>29</v>
      </c>
      <c r="C51" s="57" t="s">
        <v>30</v>
      </c>
      <c r="D51" s="38">
        <f aca="true" t="shared" si="2" ref="D51:I51">D52+D57</f>
        <v>230</v>
      </c>
      <c r="E51" s="38">
        <f t="shared" si="2"/>
        <v>0</v>
      </c>
      <c r="F51" s="38">
        <f t="shared" si="2"/>
        <v>0</v>
      </c>
      <c r="G51" s="38">
        <f t="shared" si="2"/>
        <v>122577.88</v>
      </c>
      <c r="H51" s="38">
        <f t="shared" si="2"/>
        <v>100405.525</v>
      </c>
      <c r="I51" s="197">
        <f t="shared" si="2"/>
        <v>3529000</v>
      </c>
      <c r="J51" s="198">
        <f>J52+J57</f>
        <v>2887103.13</v>
      </c>
      <c r="K51" s="38">
        <f>J51/I51*100</f>
        <v>81.81079994332671</v>
      </c>
    </row>
    <row r="52" spans="2:11" ht="27">
      <c r="B52" s="187" t="s">
        <v>165</v>
      </c>
      <c r="C52" s="199" t="s">
        <v>179</v>
      </c>
      <c r="D52" s="188">
        <f>D53+D54</f>
        <v>80</v>
      </c>
      <c r="E52" s="188">
        <f>E53+E54</f>
        <v>0</v>
      </c>
      <c r="F52" s="188">
        <f>F53+F54</f>
        <v>0</v>
      </c>
      <c r="G52" s="188">
        <f>G53+G54</f>
        <v>32443.82</v>
      </c>
      <c r="H52" s="188">
        <f>H53+H54</f>
        <v>40545.524999999994</v>
      </c>
      <c r="I52" s="188">
        <f>I53+I54+I55</f>
        <v>2329000</v>
      </c>
      <c r="J52" s="188">
        <f>J53+J54+J55</f>
        <v>1738199.71</v>
      </c>
      <c r="K52" s="188">
        <f>J52/I52*100</f>
        <v>74.63287720051525</v>
      </c>
    </row>
    <row r="53" spans="2:11" ht="52.5">
      <c r="B53" s="59" t="s">
        <v>166</v>
      </c>
      <c r="C53" s="182" t="s">
        <v>242</v>
      </c>
      <c r="D53" s="132">
        <v>80</v>
      </c>
      <c r="E53" s="55"/>
      <c r="F53" s="56"/>
      <c r="G53" s="19">
        <v>32436.42</v>
      </c>
      <c r="H53" s="19">
        <f>G53/D53*100</f>
        <v>40545.524999999994</v>
      </c>
      <c r="I53" s="39">
        <v>2329000</v>
      </c>
      <c r="J53" s="40">
        <v>1682364.9</v>
      </c>
      <c r="K53" s="132">
        <f>J53/I53*100</f>
        <v>72.23550450837268</v>
      </c>
    </row>
    <row r="54" spans="2:11" ht="39.75">
      <c r="B54" s="59" t="s">
        <v>180</v>
      </c>
      <c r="C54" s="182" t="s">
        <v>243</v>
      </c>
      <c r="D54" s="132">
        <v>0</v>
      </c>
      <c r="E54" s="55"/>
      <c r="F54" s="56"/>
      <c r="G54" s="19">
        <v>7.4</v>
      </c>
      <c r="H54" s="19"/>
      <c r="I54" s="39"/>
      <c r="J54" s="40">
        <v>55761.29</v>
      </c>
      <c r="K54" s="132"/>
    </row>
    <row r="55" spans="2:11" ht="52.5">
      <c r="B55" s="59" t="s">
        <v>169</v>
      </c>
      <c r="C55" s="182" t="s">
        <v>244</v>
      </c>
      <c r="D55" s="132"/>
      <c r="E55" s="55"/>
      <c r="F55" s="56"/>
      <c r="G55" s="19"/>
      <c r="H55" s="19"/>
      <c r="I55" s="39"/>
      <c r="J55" s="40">
        <v>73.52</v>
      </c>
      <c r="K55" s="132"/>
    </row>
    <row r="56" spans="2:11" ht="18.75" hidden="1">
      <c r="B56" s="59" t="s">
        <v>181</v>
      </c>
      <c r="C56" s="135"/>
      <c r="D56" s="132"/>
      <c r="E56" s="55"/>
      <c r="F56" s="56"/>
      <c r="G56" s="19"/>
      <c r="H56" s="19"/>
      <c r="I56" s="39"/>
      <c r="J56" s="40"/>
      <c r="K56" s="132"/>
    </row>
    <row r="57" spans="2:11" ht="27">
      <c r="B57" s="187" t="s">
        <v>170</v>
      </c>
      <c r="C57" s="199" t="s">
        <v>167</v>
      </c>
      <c r="D57" s="188">
        <f>D58+D59+D60</f>
        <v>150</v>
      </c>
      <c r="E57" s="188">
        <f>E58+E59+E60</f>
        <v>0</v>
      </c>
      <c r="F57" s="188">
        <f>F58+F59+F60</f>
        <v>0</v>
      </c>
      <c r="G57" s="188">
        <f>G58+G59+G60</f>
        <v>90134.06</v>
      </c>
      <c r="H57" s="188">
        <f>H58+H59+H60</f>
        <v>59860</v>
      </c>
      <c r="I57" s="201">
        <f>I58+I59+I60+I65</f>
        <v>1200000</v>
      </c>
      <c r="J57" s="200">
        <f>J58+J59+J60+J65+J66</f>
        <v>1148903.4200000002</v>
      </c>
      <c r="K57" s="188">
        <f>J57/I57*100</f>
        <v>95.74195166666668</v>
      </c>
    </row>
    <row r="58" spans="2:11" ht="52.5">
      <c r="B58" s="59" t="s">
        <v>171</v>
      </c>
      <c r="C58" s="182" t="s">
        <v>245</v>
      </c>
      <c r="D58" s="132">
        <v>150</v>
      </c>
      <c r="E58" s="55"/>
      <c r="F58" s="56"/>
      <c r="G58" s="19">
        <v>89790</v>
      </c>
      <c r="H58" s="19">
        <f>G58/D58*100</f>
        <v>59860</v>
      </c>
      <c r="I58" s="19">
        <v>1200000</v>
      </c>
      <c r="J58" s="40">
        <v>1127508.23</v>
      </c>
      <c r="K58" s="132">
        <f>J58/I58*100</f>
        <v>93.95901916666666</v>
      </c>
    </row>
    <row r="59" spans="2:11" ht="39.75">
      <c r="B59" s="59" t="s">
        <v>182</v>
      </c>
      <c r="C59" s="182" t="s">
        <v>246</v>
      </c>
      <c r="D59" s="132">
        <v>0</v>
      </c>
      <c r="E59" s="55"/>
      <c r="F59" s="56"/>
      <c r="G59" s="19">
        <v>344.06</v>
      </c>
      <c r="H59" s="19"/>
      <c r="I59" s="39"/>
      <c r="J59" s="40">
        <v>22395.82</v>
      </c>
      <c r="K59" s="132"/>
    </row>
    <row r="60" spans="2:11" ht="52.5" hidden="1">
      <c r="B60" s="59" t="s">
        <v>31</v>
      </c>
      <c r="C60" s="182" t="s">
        <v>247</v>
      </c>
      <c r="D60" s="132">
        <v>0</v>
      </c>
      <c r="E60" s="55"/>
      <c r="F60" s="56"/>
      <c r="G60" s="19"/>
      <c r="H60" s="19"/>
      <c r="I60" s="39"/>
      <c r="J60" s="39"/>
      <c r="K60" s="132"/>
    </row>
    <row r="61" spans="2:11" ht="18.75" hidden="1">
      <c r="B61" s="184" t="s">
        <v>32</v>
      </c>
      <c r="C61" s="202" t="s">
        <v>33</v>
      </c>
      <c r="D61" s="38"/>
      <c r="E61" s="97">
        <f>E62+E63+E64</f>
        <v>44.6</v>
      </c>
      <c r="F61" s="56" t="e">
        <f>E61/D61*100</f>
        <v>#DIV/0!</v>
      </c>
      <c r="G61" s="34">
        <f>G62+G63+G64</f>
        <v>84.6</v>
      </c>
      <c r="H61" s="34" t="e">
        <f>G61/D61*100</f>
        <v>#DIV/0!</v>
      </c>
      <c r="I61" s="39"/>
      <c r="J61" s="39"/>
      <c r="K61" s="132"/>
    </row>
    <row r="62" spans="2:11" ht="18.75" hidden="1">
      <c r="B62" s="184" t="s">
        <v>34</v>
      </c>
      <c r="C62" s="203" t="s">
        <v>35</v>
      </c>
      <c r="D62" s="132"/>
      <c r="E62" s="55">
        <v>39.2</v>
      </c>
      <c r="F62" s="56" t="e">
        <f>E62/D62*100</f>
        <v>#DIV/0!</v>
      </c>
      <c r="G62" s="19">
        <v>50.3</v>
      </c>
      <c r="H62" s="19" t="e">
        <f>G62/D62*100</f>
        <v>#DIV/0!</v>
      </c>
      <c r="I62" s="39"/>
      <c r="J62" s="39"/>
      <c r="K62" s="132"/>
    </row>
    <row r="63" spans="2:11" ht="18.75" hidden="1">
      <c r="B63" s="184" t="s">
        <v>36</v>
      </c>
      <c r="C63" s="203" t="s">
        <v>37</v>
      </c>
      <c r="D63" s="132"/>
      <c r="E63" s="55">
        <v>2.9</v>
      </c>
      <c r="F63" s="56" t="e">
        <f>E63/D63*100</f>
        <v>#DIV/0!</v>
      </c>
      <c r="G63" s="19">
        <v>5.6</v>
      </c>
      <c r="H63" s="19" t="e">
        <f>G63/D63*100</f>
        <v>#DIV/0!</v>
      </c>
      <c r="I63" s="39"/>
      <c r="J63" s="39"/>
      <c r="K63" s="132"/>
    </row>
    <row r="64" spans="2:11" ht="18.75" hidden="1">
      <c r="B64" s="184" t="s">
        <v>38</v>
      </c>
      <c r="C64" s="203" t="s">
        <v>39</v>
      </c>
      <c r="D64" s="132"/>
      <c r="E64" s="55">
        <v>2.5</v>
      </c>
      <c r="F64" s="56" t="e">
        <f>E64/D64*100</f>
        <v>#DIV/0!</v>
      </c>
      <c r="G64" s="19">
        <v>28.7</v>
      </c>
      <c r="H64" s="19" t="e">
        <f>G64/D64*100</f>
        <v>#DIV/0!</v>
      </c>
      <c r="I64" s="39"/>
      <c r="J64" s="39"/>
      <c r="K64" s="132"/>
    </row>
    <row r="65" spans="2:11" ht="52.5">
      <c r="B65" s="59" t="s">
        <v>172</v>
      </c>
      <c r="C65" s="182" t="s">
        <v>247</v>
      </c>
      <c r="D65" s="132"/>
      <c r="E65" s="55"/>
      <c r="F65" s="56"/>
      <c r="G65" s="19"/>
      <c r="H65" s="19"/>
      <c r="I65" s="39"/>
      <c r="J65" s="39">
        <v>-1000.63</v>
      </c>
      <c r="K65" s="132"/>
    </row>
    <row r="66" spans="2:11" ht="18.75" hidden="1">
      <c r="B66" s="59" t="s">
        <v>183</v>
      </c>
      <c r="C66" s="135"/>
      <c r="D66" s="132"/>
      <c r="E66" s="55"/>
      <c r="F66" s="56"/>
      <c r="G66" s="19"/>
      <c r="H66" s="19"/>
      <c r="I66" s="39"/>
      <c r="J66" s="39"/>
      <c r="K66" s="132"/>
    </row>
    <row r="67" spans="2:11" ht="39.75">
      <c r="B67" s="59" t="s">
        <v>340</v>
      </c>
      <c r="C67" s="246" t="s">
        <v>346</v>
      </c>
      <c r="D67" s="132"/>
      <c r="E67" s="55"/>
      <c r="F67" s="56"/>
      <c r="G67" s="19"/>
      <c r="H67" s="19"/>
      <c r="I67" s="39"/>
      <c r="J67" s="39"/>
      <c r="K67" s="132"/>
    </row>
    <row r="68" spans="2:11" ht="27">
      <c r="B68" s="44" t="s">
        <v>40</v>
      </c>
      <c r="C68" s="195" t="s">
        <v>248</v>
      </c>
      <c r="D68" s="45">
        <f>D70+D74</f>
        <v>300</v>
      </c>
      <c r="E68" s="45">
        <f>E70+E74</f>
        <v>0</v>
      </c>
      <c r="F68" s="45">
        <f>F70+F74</f>
        <v>0</v>
      </c>
      <c r="G68" s="45">
        <f>G70+G74</f>
        <v>74871.26</v>
      </c>
      <c r="H68" s="45">
        <f>H70+H74</f>
        <v>27730.096296296295</v>
      </c>
      <c r="I68" s="196">
        <f>I70</f>
        <v>57000</v>
      </c>
      <c r="J68" s="196">
        <f>J70</f>
        <v>57007.13</v>
      </c>
      <c r="K68" s="7">
        <f>J68/I68*100</f>
        <v>100.01250877192982</v>
      </c>
    </row>
    <row r="69" spans="2:11" ht="60.75" hidden="1">
      <c r="B69" s="33" t="s">
        <v>184</v>
      </c>
      <c r="C69" s="48" t="s">
        <v>185</v>
      </c>
      <c r="D69" s="46"/>
      <c r="E69" s="47"/>
      <c r="F69" s="46"/>
      <c r="G69" s="47"/>
      <c r="H69" s="47"/>
      <c r="I69" s="46"/>
      <c r="J69" s="89"/>
      <c r="K69" s="133" t="e">
        <f>J69/I69*100</f>
        <v>#DIV/0!</v>
      </c>
    </row>
    <row r="70" spans="2:11" ht="65.25">
      <c r="B70" s="59" t="s">
        <v>41</v>
      </c>
      <c r="C70" s="182" t="s">
        <v>249</v>
      </c>
      <c r="D70" s="132">
        <v>270</v>
      </c>
      <c r="E70" s="55">
        <v>0</v>
      </c>
      <c r="F70" s="56">
        <f>E70/D70*100</f>
        <v>0</v>
      </c>
      <c r="G70" s="19">
        <v>74871.26</v>
      </c>
      <c r="H70" s="19">
        <f>G70/D70*100</f>
        <v>27730.096296296295</v>
      </c>
      <c r="I70" s="40">
        <v>57000</v>
      </c>
      <c r="J70" s="40">
        <v>57007.13</v>
      </c>
      <c r="K70" s="132">
        <f>J70/I70*100</f>
        <v>100.01250877192982</v>
      </c>
    </row>
    <row r="71" spans="2:11" ht="27">
      <c r="B71" s="50" t="s">
        <v>343</v>
      </c>
      <c r="C71" s="195" t="s">
        <v>344</v>
      </c>
      <c r="D71" s="38"/>
      <c r="E71" s="97"/>
      <c r="F71" s="56"/>
      <c r="G71" s="56"/>
      <c r="H71" s="56"/>
      <c r="I71" s="204"/>
      <c r="J71" s="204">
        <f>J72</f>
        <v>0</v>
      </c>
      <c r="K71" s="38"/>
    </row>
    <row r="72" spans="2:11" ht="39.75">
      <c r="B72" s="59" t="s">
        <v>345</v>
      </c>
      <c r="C72" s="245" t="s">
        <v>73</v>
      </c>
      <c r="D72" s="132"/>
      <c r="E72" s="55"/>
      <c r="F72" s="56"/>
      <c r="G72" s="19"/>
      <c r="H72" s="19"/>
      <c r="I72" s="40"/>
      <c r="J72" s="40"/>
      <c r="K72" s="132"/>
    </row>
    <row r="73" spans="2:11" ht="27">
      <c r="B73" s="205" t="s">
        <v>250</v>
      </c>
      <c r="C73" s="195" t="s">
        <v>251</v>
      </c>
      <c r="D73" s="206"/>
      <c r="E73" s="207"/>
      <c r="F73" s="208"/>
      <c r="G73" s="208"/>
      <c r="H73" s="208"/>
      <c r="I73" s="209">
        <f>I74</f>
        <v>0</v>
      </c>
      <c r="J73" s="209">
        <f>J74</f>
        <v>0</v>
      </c>
      <c r="K73" s="132"/>
    </row>
    <row r="74" spans="2:11" ht="23.25" customHeight="1" hidden="1">
      <c r="B74" s="59" t="s">
        <v>252</v>
      </c>
      <c r="C74" s="182" t="s">
        <v>253</v>
      </c>
      <c r="D74" s="54">
        <v>30</v>
      </c>
      <c r="E74" s="55"/>
      <c r="F74" s="56">
        <f>E74/D74*100</f>
        <v>0</v>
      </c>
      <c r="G74" s="39"/>
      <c r="H74" s="19"/>
      <c r="I74" s="19"/>
      <c r="J74" s="40"/>
      <c r="K74" s="132"/>
    </row>
    <row r="75" spans="2:11" ht="16.5" customHeight="1" hidden="1">
      <c r="B75" s="50" t="s">
        <v>132</v>
      </c>
      <c r="C75" s="116" t="s">
        <v>133</v>
      </c>
      <c r="D75" s="117"/>
      <c r="E75" s="118"/>
      <c r="F75" s="119"/>
      <c r="G75" s="120"/>
      <c r="H75" s="119"/>
      <c r="I75" s="119">
        <f>I76+I77</f>
        <v>0</v>
      </c>
      <c r="J75" s="121">
        <f>J77</f>
        <v>0</v>
      </c>
      <c r="K75" s="132" t="e">
        <f aca="true" t="shared" si="3" ref="K75:K95">J75/I75*100</f>
        <v>#DIV/0!</v>
      </c>
    </row>
    <row r="76" spans="2:11" ht="29.25" customHeight="1" hidden="1">
      <c r="B76" s="113" t="s">
        <v>143</v>
      </c>
      <c r="C76" s="122" t="s">
        <v>144</v>
      </c>
      <c r="D76" s="123"/>
      <c r="E76" s="124"/>
      <c r="F76" s="125"/>
      <c r="G76" s="126"/>
      <c r="H76" s="125"/>
      <c r="I76" s="134"/>
      <c r="J76" s="127"/>
      <c r="K76" s="132" t="e">
        <f t="shared" si="3"/>
        <v>#DIV/0!</v>
      </c>
    </row>
    <row r="77" spans="2:11" ht="18" customHeight="1" hidden="1">
      <c r="B77" s="113" t="s">
        <v>134</v>
      </c>
      <c r="C77" s="107" t="s">
        <v>186</v>
      </c>
      <c r="D77" s="108"/>
      <c r="E77" s="41"/>
      <c r="F77" s="109"/>
      <c r="G77" s="110"/>
      <c r="H77" s="111"/>
      <c r="I77" s="24"/>
      <c r="J77" s="112"/>
      <c r="K77" s="132" t="e">
        <f t="shared" si="3"/>
        <v>#DIV/0!</v>
      </c>
    </row>
    <row r="78" spans="2:11" ht="13.5" customHeight="1" hidden="1">
      <c r="B78" s="50" t="s">
        <v>42</v>
      </c>
      <c r="C78" s="115" t="s">
        <v>43</v>
      </c>
      <c r="D78" s="51">
        <f>D80</f>
        <v>0</v>
      </c>
      <c r="E78" s="51">
        <f>E80</f>
        <v>0</v>
      </c>
      <c r="F78" s="51">
        <f>F80</f>
        <v>0</v>
      </c>
      <c r="G78" s="51">
        <f>G80</f>
        <v>0</v>
      </c>
      <c r="H78" s="51">
        <f>H80</f>
        <v>0</v>
      </c>
      <c r="I78" s="180">
        <f>I80+I79</f>
        <v>0</v>
      </c>
      <c r="J78" s="180">
        <f>J80+J79</f>
        <v>0</v>
      </c>
      <c r="K78" s="132" t="e">
        <f t="shared" si="3"/>
        <v>#DIV/0!</v>
      </c>
    </row>
    <row r="79" spans="2:11" ht="45" customHeight="1" hidden="1">
      <c r="B79" s="52" t="s">
        <v>135</v>
      </c>
      <c r="C79" s="53" t="s">
        <v>66</v>
      </c>
      <c r="D79" s="54"/>
      <c r="E79" s="55"/>
      <c r="F79" s="56"/>
      <c r="G79" s="39"/>
      <c r="H79" s="19"/>
      <c r="I79" s="19"/>
      <c r="J79" s="40"/>
      <c r="K79" s="132" t="e">
        <f t="shared" si="3"/>
        <v>#DIV/0!</v>
      </c>
    </row>
    <row r="80" spans="2:11" ht="40.5" customHeight="1" hidden="1">
      <c r="B80" s="52" t="s">
        <v>136</v>
      </c>
      <c r="C80" s="53" t="s">
        <v>73</v>
      </c>
      <c r="D80" s="54"/>
      <c r="E80" s="55"/>
      <c r="F80" s="56"/>
      <c r="G80" s="39"/>
      <c r="H80" s="19"/>
      <c r="I80" s="19"/>
      <c r="J80" s="40"/>
      <c r="K80" s="132" t="e">
        <f t="shared" si="3"/>
        <v>#DIV/0!</v>
      </c>
    </row>
    <row r="81" spans="2:11" ht="21" customHeight="1" hidden="1">
      <c r="B81" s="95" t="s">
        <v>74</v>
      </c>
      <c r="C81" s="96" t="s">
        <v>75</v>
      </c>
      <c r="D81" s="51"/>
      <c r="E81" s="97"/>
      <c r="F81" s="56"/>
      <c r="G81" s="88"/>
      <c r="H81" s="56"/>
      <c r="I81" s="204">
        <f>I82+I88+I92+I94</f>
        <v>29000</v>
      </c>
      <c r="J81" s="204">
        <f>J82+J88+J92+J94</f>
        <v>29012.68</v>
      </c>
      <c r="K81" s="132">
        <f t="shared" si="3"/>
        <v>100.04372413793104</v>
      </c>
    </row>
    <row r="82" spans="2:11" ht="34.5" customHeight="1" hidden="1">
      <c r="B82" s="52" t="s">
        <v>76</v>
      </c>
      <c r="C82" s="98" t="s">
        <v>77</v>
      </c>
      <c r="D82" s="51"/>
      <c r="E82" s="97"/>
      <c r="F82" s="56"/>
      <c r="G82" s="88"/>
      <c r="H82" s="56"/>
      <c r="I82" s="100"/>
      <c r="J82" s="100">
        <f>J83</f>
        <v>0</v>
      </c>
      <c r="K82" s="132" t="e">
        <f t="shared" si="3"/>
        <v>#DIV/0!</v>
      </c>
    </row>
    <row r="83" spans="2:11" ht="34.5" customHeight="1" hidden="1">
      <c r="B83" s="52" t="s">
        <v>78</v>
      </c>
      <c r="C83" s="53" t="s">
        <v>79</v>
      </c>
      <c r="D83" s="51"/>
      <c r="E83" s="97"/>
      <c r="F83" s="56"/>
      <c r="G83" s="88"/>
      <c r="H83" s="56"/>
      <c r="I83" s="100"/>
      <c r="J83" s="100"/>
      <c r="K83" s="132" t="e">
        <f t="shared" si="3"/>
        <v>#DIV/0!</v>
      </c>
    </row>
    <row r="84" spans="2:11" ht="40.5" customHeight="1" hidden="1">
      <c r="B84" s="59" t="s">
        <v>80</v>
      </c>
      <c r="C84" s="53" t="s">
        <v>82</v>
      </c>
      <c r="D84" s="54"/>
      <c r="E84" s="101"/>
      <c r="F84" s="99"/>
      <c r="G84" s="102"/>
      <c r="H84" s="99"/>
      <c r="I84" s="100"/>
      <c r="J84" s="100">
        <f>J85</f>
        <v>0</v>
      </c>
      <c r="K84" s="132" t="e">
        <f t="shared" si="3"/>
        <v>#DIV/0!</v>
      </c>
    </row>
    <row r="85" spans="2:11" ht="40.5" customHeight="1" hidden="1">
      <c r="B85" s="59" t="s">
        <v>81</v>
      </c>
      <c r="C85" s="53" t="s">
        <v>83</v>
      </c>
      <c r="D85" s="54"/>
      <c r="E85" s="101"/>
      <c r="F85" s="99"/>
      <c r="G85" s="102"/>
      <c r="H85" s="99"/>
      <c r="I85" s="100"/>
      <c r="J85" s="100"/>
      <c r="K85" s="132" t="e">
        <f t="shared" si="3"/>
        <v>#DIV/0!</v>
      </c>
    </row>
    <row r="86" spans="2:11" ht="40.5" customHeight="1" hidden="1">
      <c r="B86" s="52" t="s">
        <v>84</v>
      </c>
      <c r="C86" s="53" t="s">
        <v>86</v>
      </c>
      <c r="D86" s="54"/>
      <c r="E86" s="101"/>
      <c r="F86" s="99"/>
      <c r="G86" s="102"/>
      <c r="H86" s="99"/>
      <c r="I86" s="100"/>
      <c r="J86" s="100">
        <f>J87</f>
        <v>0</v>
      </c>
      <c r="K86" s="132" t="e">
        <f t="shared" si="3"/>
        <v>#DIV/0!</v>
      </c>
    </row>
    <row r="87" spans="2:11" ht="40.5" customHeight="1" hidden="1">
      <c r="B87" s="52" t="s">
        <v>85</v>
      </c>
      <c r="C87" s="53" t="s">
        <v>87</v>
      </c>
      <c r="D87" s="54"/>
      <c r="E87" s="101"/>
      <c r="F87" s="99"/>
      <c r="G87" s="102"/>
      <c r="H87" s="99"/>
      <c r="I87" s="100"/>
      <c r="J87" s="100"/>
      <c r="K87" s="132" t="e">
        <f t="shared" si="3"/>
        <v>#DIV/0!</v>
      </c>
    </row>
    <row r="88" spans="2:11" ht="69.75" customHeight="1" hidden="1">
      <c r="B88" s="52" t="s">
        <v>88</v>
      </c>
      <c r="C88" s="53" t="s">
        <v>95</v>
      </c>
      <c r="D88" s="54"/>
      <c r="E88" s="101"/>
      <c r="F88" s="99"/>
      <c r="G88" s="102"/>
      <c r="H88" s="99"/>
      <c r="I88" s="100"/>
      <c r="J88" s="100">
        <f>J89+J90</f>
        <v>0</v>
      </c>
      <c r="K88" s="132" t="e">
        <f t="shared" si="3"/>
        <v>#DIV/0!</v>
      </c>
    </row>
    <row r="89" spans="2:11" ht="40.5" customHeight="1" hidden="1">
      <c r="B89" s="52"/>
      <c r="C89" s="53"/>
      <c r="D89" s="54"/>
      <c r="E89" s="101"/>
      <c r="F89" s="99"/>
      <c r="G89" s="102"/>
      <c r="H89" s="99"/>
      <c r="I89" s="100"/>
      <c r="J89" s="100"/>
      <c r="K89" s="132" t="e">
        <f t="shared" si="3"/>
        <v>#DIV/0!</v>
      </c>
    </row>
    <row r="90" spans="2:11" ht="40.5" customHeight="1" hidden="1">
      <c r="B90" s="52"/>
      <c r="C90" s="53"/>
      <c r="D90" s="54"/>
      <c r="E90" s="101"/>
      <c r="F90" s="99"/>
      <c r="G90" s="102"/>
      <c r="H90" s="99"/>
      <c r="I90" s="100"/>
      <c r="J90" s="100"/>
      <c r="K90" s="132" t="e">
        <f t="shared" si="3"/>
        <v>#DIV/0!</v>
      </c>
    </row>
    <row r="91" spans="2:11" ht="40.5" customHeight="1" hidden="1">
      <c r="B91" s="59"/>
      <c r="C91" s="53"/>
      <c r="D91" s="54"/>
      <c r="E91" s="101"/>
      <c r="F91" s="99"/>
      <c r="G91" s="102"/>
      <c r="H91" s="99"/>
      <c r="I91" s="100"/>
      <c r="J91" s="100"/>
      <c r="K91" s="132" t="e">
        <f t="shared" si="3"/>
        <v>#DIV/0!</v>
      </c>
    </row>
    <row r="92" spans="2:11" ht="32.25" customHeight="1">
      <c r="B92" s="52" t="s">
        <v>287</v>
      </c>
      <c r="C92" s="53" t="s">
        <v>137</v>
      </c>
      <c r="D92" s="54"/>
      <c r="E92" s="101"/>
      <c r="F92" s="99"/>
      <c r="G92" s="102"/>
      <c r="H92" s="99"/>
      <c r="I92" s="100">
        <f>I93</f>
        <v>29000</v>
      </c>
      <c r="J92" s="100">
        <f>J93</f>
        <v>29012.68</v>
      </c>
      <c r="K92" s="132">
        <f t="shared" si="3"/>
        <v>100.04372413793104</v>
      </c>
    </row>
    <row r="93" spans="2:11" ht="29.25" customHeight="1">
      <c r="B93" s="59" t="s">
        <v>286</v>
      </c>
      <c r="C93" s="53" t="s">
        <v>138</v>
      </c>
      <c r="D93" s="54"/>
      <c r="E93" s="101"/>
      <c r="F93" s="99"/>
      <c r="G93" s="102"/>
      <c r="H93" s="99"/>
      <c r="I93" s="100">
        <v>29000</v>
      </c>
      <c r="J93" s="100">
        <v>29012.68</v>
      </c>
      <c r="K93" s="132">
        <f t="shared" si="3"/>
        <v>100.04372413793104</v>
      </c>
    </row>
    <row r="94" spans="2:11" ht="40.5" customHeight="1" hidden="1">
      <c r="B94" s="103" t="s">
        <v>89</v>
      </c>
      <c r="C94" s="104" t="s">
        <v>90</v>
      </c>
      <c r="D94" s="54"/>
      <c r="E94" s="101"/>
      <c r="F94" s="99"/>
      <c r="G94" s="102"/>
      <c r="H94" s="99"/>
      <c r="I94" s="99"/>
      <c r="J94" s="100">
        <f>J95</f>
        <v>0</v>
      </c>
      <c r="K94" s="132" t="e">
        <f t="shared" si="3"/>
        <v>#DIV/0!</v>
      </c>
    </row>
    <row r="95" spans="2:11" ht="40.5" customHeight="1" hidden="1">
      <c r="B95" s="103" t="s">
        <v>92</v>
      </c>
      <c r="C95" s="104" t="s">
        <v>91</v>
      </c>
      <c r="D95" s="54"/>
      <c r="E95" s="101"/>
      <c r="F95" s="99"/>
      <c r="G95" s="102"/>
      <c r="H95" s="99"/>
      <c r="I95" s="99"/>
      <c r="J95" s="100"/>
      <c r="K95" s="132" t="e">
        <f t="shared" si="3"/>
        <v>#DIV/0!</v>
      </c>
    </row>
    <row r="96" spans="2:11" ht="18.75">
      <c r="B96" s="50" t="s">
        <v>44</v>
      </c>
      <c r="C96" s="57" t="s">
        <v>45</v>
      </c>
      <c r="D96" s="58">
        <f aca="true" t="shared" si="4" ref="D96:I96">D98</f>
        <v>100</v>
      </c>
      <c r="E96" s="58">
        <f t="shared" si="4"/>
        <v>0</v>
      </c>
      <c r="F96" s="58">
        <f t="shared" si="4"/>
        <v>0</v>
      </c>
      <c r="G96" s="58">
        <f t="shared" si="4"/>
        <v>4087</v>
      </c>
      <c r="H96" s="58">
        <f t="shared" si="4"/>
        <v>4086.9999999999995</v>
      </c>
      <c r="I96" s="58">
        <f t="shared" si="4"/>
        <v>0</v>
      </c>
      <c r="J96" s="90">
        <f>J98+J97+J99</f>
        <v>0</v>
      </c>
      <c r="K96" s="132">
        <v>0</v>
      </c>
    </row>
    <row r="97" spans="2:11" ht="18.75">
      <c r="B97" s="59" t="s">
        <v>67</v>
      </c>
      <c r="C97" s="135" t="s">
        <v>68</v>
      </c>
      <c r="D97" s="60"/>
      <c r="E97" s="61"/>
      <c r="F97" s="60"/>
      <c r="G97" s="60"/>
      <c r="H97" s="62"/>
      <c r="I97" s="60"/>
      <c r="J97" s="220"/>
      <c r="K97" s="132"/>
    </row>
    <row r="98" spans="2:11" ht="18.75">
      <c r="B98" s="59" t="s">
        <v>46</v>
      </c>
      <c r="C98" s="63" t="s">
        <v>47</v>
      </c>
      <c r="D98" s="64">
        <v>100</v>
      </c>
      <c r="E98" s="65"/>
      <c r="F98" s="56">
        <f>E98/D98*100</f>
        <v>0</v>
      </c>
      <c r="G98" s="39">
        <v>4087</v>
      </c>
      <c r="H98" s="66">
        <f>G98/D98*100</f>
        <v>4086.9999999999995</v>
      </c>
      <c r="I98" s="19"/>
      <c r="J98" s="40"/>
      <c r="K98" s="132"/>
    </row>
    <row r="99" spans="2:11" ht="18.75">
      <c r="B99" s="92" t="s">
        <v>70</v>
      </c>
      <c r="C99" s="63" t="s">
        <v>68</v>
      </c>
      <c r="D99" s="82"/>
      <c r="E99" s="91"/>
      <c r="F99" s="23"/>
      <c r="G99" s="26"/>
      <c r="H99" s="25"/>
      <c r="I99" s="24"/>
      <c r="J99" s="27"/>
      <c r="K99" s="7"/>
    </row>
    <row r="100" spans="2:11" ht="18.75">
      <c r="B100" s="67" t="s">
        <v>48</v>
      </c>
      <c r="C100" s="68" t="s">
        <v>49</v>
      </c>
      <c r="D100" s="30" t="e">
        <f>D101</f>
        <v>#REF!</v>
      </c>
      <c r="E100" s="30" t="e">
        <f>E101</f>
        <v>#REF!</v>
      </c>
      <c r="F100" s="30" t="e">
        <f>F101</f>
        <v>#REF!</v>
      </c>
      <c r="G100" s="30" t="e">
        <f>G101</f>
        <v>#REF!</v>
      </c>
      <c r="H100" s="30" t="e">
        <f>H101</f>
        <v>#REF!</v>
      </c>
      <c r="I100" s="86">
        <f>I101+I120</f>
        <v>156008420.09</v>
      </c>
      <c r="J100" s="86">
        <f>J101+J120</f>
        <v>156008420.09</v>
      </c>
      <c r="K100" s="7">
        <f>J100/I100*100</f>
        <v>100</v>
      </c>
    </row>
    <row r="101" spans="2:11" ht="15.75" customHeight="1">
      <c r="B101" s="59" t="s">
        <v>50</v>
      </c>
      <c r="C101" s="69" t="s">
        <v>51</v>
      </c>
      <c r="D101" s="132" t="e">
        <f>#REF!</f>
        <v>#REF!</v>
      </c>
      <c r="E101" s="132" t="e">
        <f>#REF!</f>
        <v>#REF!</v>
      </c>
      <c r="F101" s="132" t="e">
        <f>#REF!</f>
        <v>#REF!</v>
      </c>
      <c r="G101" s="132" t="e">
        <f>#REF!</f>
        <v>#REF!</v>
      </c>
      <c r="H101" s="132" t="e">
        <f>#REF!</f>
        <v>#REF!</v>
      </c>
      <c r="I101" s="136">
        <f>I102+I103+I104+I105+I106+I110+I111+I109</f>
        <v>155951770.09</v>
      </c>
      <c r="J101" s="136">
        <f>J102+J103+J104+J105+J106+J110+J111+J109</f>
        <v>155951770.09</v>
      </c>
      <c r="K101" s="132">
        <f>J101/I101*100</f>
        <v>100</v>
      </c>
    </row>
    <row r="102" spans="2:11" ht="24.75" customHeight="1">
      <c r="B102" s="59" t="s">
        <v>288</v>
      </c>
      <c r="C102" s="182" t="s">
        <v>289</v>
      </c>
      <c r="D102" s="64">
        <v>2342</v>
      </c>
      <c r="E102" s="71">
        <v>1113</v>
      </c>
      <c r="F102" s="56">
        <f>E102/D102*100</f>
        <v>47.523484201537144</v>
      </c>
      <c r="G102" s="19">
        <v>1608910.5</v>
      </c>
      <c r="H102" s="66">
        <f>G102/D102*100</f>
        <v>68698.14261315115</v>
      </c>
      <c r="I102" s="40">
        <v>7995400</v>
      </c>
      <c r="J102" s="40">
        <v>7995400</v>
      </c>
      <c r="K102" s="132">
        <f aca="true" t="shared" si="5" ref="K102:K109">J102/I102*100</f>
        <v>100</v>
      </c>
    </row>
    <row r="103" spans="2:11" ht="27">
      <c r="B103" s="59" t="s">
        <v>351</v>
      </c>
      <c r="C103" s="245" t="s">
        <v>352</v>
      </c>
      <c r="D103" s="64"/>
      <c r="E103" s="72"/>
      <c r="F103" s="56"/>
      <c r="G103" s="19"/>
      <c r="H103" s="36"/>
      <c r="I103" s="40">
        <v>139873300</v>
      </c>
      <c r="J103" s="40">
        <v>139873300</v>
      </c>
      <c r="K103" s="132">
        <f t="shared" si="5"/>
        <v>100</v>
      </c>
    </row>
    <row r="104" spans="2:11" ht="27">
      <c r="B104" s="59" t="s">
        <v>290</v>
      </c>
      <c r="C104" s="182" t="s">
        <v>291</v>
      </c>
      <c r="D104" s="64"/>
      <c r="E104" s="72"/>
      <c r="F104" s="56"/>
      <c r="G104" s="19"/>
      <c r="H104" s="36"/>
      <c r="I104" s="40">
        <v>2975400</v>
      </c>
      <c r="J104" s="40">
        <v>2975400</v>
      </c>
      <c r="K104" s="132">
        <f t="shared" si="5"/>
        <v>100</v>
      </c>
    </row>
    <row r="105" spans="2:11" ht="39.75" hidden="1">
      <c r="B105" s="59" t="s">
        <v>254</v>
      </c>
      <c r="C105" s="182" t="s">
        <v>255</v>
      </c>
      <c r="D105" s="64"/>
      <c r="E105" s="72"/>
      <c r="F105" s="56"/>
      <c r="G105" s="19"/>
      <c r="H105" s="36"/>
      <c r="I105" s="40"/>
      <c r="J105" s="40"/>
      <c r="K105" s="132" t="e">
        <f t="shared" si="5"/>
        <v>#DIV/0!</v>
      </c>
    </row>
    <row r="106" spans="2:11" ht="18.75">
      <c r="B106" s="59" t="s">
        <v>256</v>
      </c>
      <c r="C106" s="182" t="s">
        <v>257</v>
      </c>
      <c r="D106" s="64"/>
      <c r="E106" s="72"/>
      <c r="F106" s="56"/>
      <c r="G106" s="19"/>
      <c r="H106" s="36"/>
      <c r="I106" s="40">
        <v>2814700</v>
      </c>
      <c r="J106" s="40">
        <v>2814700</v>
      </c>
      <c r="K106" s="132">
        <f t="shared" si="5"/>
        <v>100</v>
      </c>
    </row>
    <row r="107" spans="2:11" ht="39.75" hidden="1">
      <c r="B107" s="59" t="s">
        <v>145</v>
      </c>
      <c r="C107" s="137" t="s">
        <v>146</v>
      </c>
      <c r="D107" s="64"/>
      <c r="E107" s="72"/>
      <c r="F107" s="56"/>
      <c r="G107" s="19"/>
      <c r="H107" s="36"/>
      <c r="I107" s="40"/>
      <c r="J107" s="39"/>
      <c r="K107" s="132" t="e">
        <f t="shared" si="5"/>
        <v>#DIV/0!</v>
      </c>
    </row>
    <row r="108" spans="2:11" ht="27" hidden="1">
      <c r="B108" s="59" t="s">
        <v>96</v>
      </c>
      <c r="C108" s="93" t="s">
        <v>97</v>
      </c>
      <c r="D108" s="64"/>
      <c r="E108" s="72"/>
      <c r="F108" s="56"/>
      <c r="G108" s="19"/>
      <c r="H108" s="36"/>
      <c r="I108" s="39"/>
      <c r="J108" s="39"/>
      <c r="K108" s="132" t="e">
        <f t="shared" si="5"/>
        <v>#DIV/0!</v>
      </c>
    </row>
    <row r="109" spans="2:11" ht="40.5" customHeight="1">
      <c r="B109" s="59" t="s">
        <v>254</v>
      </c>
      <c r="C109" s="93" t="s">
        <v>255</v>
      </c>
      <c r="D109" s="64"/>
      <c r="E109" s="72"/>
      <c r="F109" s="56"/>
      <c r="G109" s="19"/>
      <c r="H109" s="36"/>
      <c r="I109" s="39">
        <v>1853770.09</v>
      </c>
      <c r="J109" s="39">
        <v>1853770.09</v>
      </c>
      <c r="K109" s="132">
        <f t="shared" si="5"/>
        <v>100</v>
      </c>
    </row>
    <row r="110" spans="2:11" ht="27" customHeight="1">
      <c r="B110" s="59" t="s">
        <v>259</v>
      </c>
      <c r="C110" s="93" t="s">
        <v>93</v>
      </c>
      <c r="D110" s="64"/>
      <c r="E110" s="72"/>
      <c r="F110" s="56"/>
      <c r="G110" s="19"/>
      <c r="H110" s="36"/>
      <c r="I110" s="40">
        <v>60000</v>
      </c>
      <c r="J110" s="39">
        <v>60000</v>
      </c>
      <c r="K110" s="132">
        <f>J110/I110*100</f>
        <v>100</v>
      </c>
    </row>
    <row r="111" spans="2:11" ht="40.5" customHeight="1">
      <c r="B111" s="59" t="s">
        <v>258</v>
      </c>
      <c r="C111" s="182" t="s">
        <v>260</v>
      </c>
      <c r="D111" s="64"/>
      <c r="E111" s="72"/>
      <c r="F111" s="56"/>
      <c r="G111" s="19"/>
      <c r="H111" s="36"/>
      <c r="I111" s="40">
        <v>379200</v>
      </c>
      <c r="J111" s="39">
        <v>379200</v>
      </c>
      <c r="K111" s="132">
        <f>J111/I111*100</f>
        <v>100</v>
      </c>
    </row>
    <row r="112" spans="2:11" ht="53.25" customHeight="1" hidden="1">
      <c r="B112" s="59" t="s">
        <v>168</v>
      </c>
      <c r="C112" s="93" t="s">
        <v>187</v>
      </c>
      <c r="D112" s="132">
        <v>350</v>
      </c>
      <c r="E112" s="73"/>
      <c r="F112" s="56"/>
      <c r="G112" s="19"/>
      <c r="H112" s="36"/>
      <c r="I112" s="40"/>
      <c r="J112" s="39"/>
      <c r="K112" s="132" t="e">
        <f aca="true" t="shared" si="6" ref="K112:K120">J112/I112*100</f>
        <v>#DIV/0!</v>
      </c>
    </row>
    <row r="113" spans="2:11" ht="14.25" customHeight="1" hidden="1">
      <c r="B113" s="59" t="s">
        <v>52</v>
      </c>
      <c r="C113" s="135" t="s">
        <v>53</v>
      </c>
      <c r="D113" s="132">
        <v>441</v>
      </c>
      <c r="E113" s="73"/>
      <c r="F113" s="56"/>
      <c r="G113" s="19"/>
      <c r="H113" s="36"/>
      <c r="I113" s="39"/>
      <c r="J113" s="9"/>
      <c r="K113" s="132" t="e">
        <f t="shared" si="6"/>
        <v>#DIV/0!</v>
      </c>
    </row>
    <row r="114" spans="2:11" ht="13.5" customHeight="1" hidden="1">
      <c r="B114" s="44" t="s">
        <v>54</v>
      </c>
      <c r="C114" s="94" t="s">
        <v>55</v>
      </c>
      <c r="D114" s="38">
        <f>D117+D118</f>
        <v>100</v>
      </c>
      <c r="E114" s="38">
        <f>E117+E118</f>
        <v>70.3</v>
      </c>
      <c r="F114" s="38">
        <f>F117+F118</f>
        <v>70.3</v>
      </c>
      <c r="G114" s="38">
        <f>G117+G118</f>
        <v>185910.91</v>
      </c>
      <c r="H114" s="38">
        <f>H117+H118</f>
        <v>185910.91</v>
      </c>
      <c r="I114" s="38"/>
      <c r="J114" s="9"/>
      <c r="K114" s="132" t="e">
        <f t="shared" si="6"/>
        <v>#DIV/0!</v>
      </c>
    </row>
    <row r="115" spans="2:11" ht="13.5" customHeight="1" hidden="1">
      <c r="B115" s="37" t="s">
        <v>56</v>
      </c>
      <c r="C115" s="31" t="s">
        <v>57</v>
      </c>
      <c r="D115" s="74"/>
      <c r="E115" s="75"/>
      <c r="F115" s="35"/>
      <c r="G115" s="76"/>
      <c r="H115" s="36">
        <v>0</v>
      </c>
      <c r="I115" s="42"/>
      <c r="J115" s="9"/>
      <c r="K115" s="132" t="e">
        <f t="shared" si="6"/>
        <v>#DIV/0!</v>
      </c>
    </row>
    <row r="116" spans="2:11" ht="18.75" hidden="1">
      <c r="B116" s="37"/>
      <c r="C116" s="31"/>
      <c r="D116" s="77"/>
      <c r="E116" s="78">
        <f>E117</f>
        <v>70.3</v>
      </c>
      <c r="F116" s="72">
        <f>F117</f>
        <v>70.3</v>
      </c>
      <c r="G116" s="22">
        <f>G117</f>
        <v>185910.91</v>
      </c>
      <c r="H116" s="21" t="e">
        <f>G116/D116*100</f>
        <v>#DIV/0!</v>
      </c>
      <c r="I116" s="20"/>
      <c r="J116" s="9"/>
      <c r="K116" s="132" t="e">
        <f t="shared" si="6"/>
        <v>#DIV/0!</v>
      </c>
    </row>
    <row r="117" spans="2:11" ht="24.75" customHeight="1" hidden="1">
      <c r="B117" s="37" t="s">
        <v>58</v>
      </c>
      <c r="C117" s="79" t="s">
        <v>59</v>
      </c>
      <c r="D117" s="77">
        <v>100</v>
      </c>
      <c r="E117" s="41">
        <v>70.3</v>
      </c>
      <c r="F117" s="23">
        <f>E117/D117*100</f>
        <v>70.3</v>
      </c>
      <c r="G117" s="49">
        <v>185910.91</v>
      </c>
      <c r="H117" s="21">
        <f>G117/D117*100</f>
        <v>185910.91</v>
      </c>
      <c r="I117" s="20">
        <v>25</v>
      </c>
      <c r="J117" s="9"/>
      <c r="K117" s="132">
        <f t="shared" si="6"/>
        <v>0</v>
      </c>
    </row>
    <row r="118" spans="2:11" ht="27" hidden="1">
      <c r="B118" s="37" t="s">
        <v>60</v>
      </c>
      <c r="C118" s="79" t="s">
        <v>61</v>
      </c>
      <c r="D118" s="77"/>
      <c r="E118" s="41"/>
      <c r="F118" s="80"/>
      <c r="G118" s="81"/>
      <c r="H118" s="32"/>
      <c r="I118" s="20"/>
      <c r="J118" s="9"/>
      <c r="K118" s="132" t="e">
        <f t="shared" si="6"/>
        <v>#DIV/0!</v>
      </c>
    </row>
    <row r="119" spans="2:11" ht="27" hidden="1">
      <c r="B119" s="37" t="s">
        <v>62</v>
      </c>
      <c r="C119" s="79" t="s">
        <v>63</v>
      </c>
      <c r="D119" s="82"/>
      <c r="E119" s="41"/>
      <c r="F119" s="80"/>
      <c r="G119" s="81"/>
      <c r="H119" s="32"/>
      <c r="I119" s="20"/>
      <c r="J119" s="9"/>
      <c r="K119" s="132" t="e">
        <f t="shared" si="6"/>
        <v>#DIV/0!</v>
      </c>
    </row>
    <row r="120" spans="2:11" ht="18.75">
      <c r="B120" s="37" t="s">
        <v>353</v>
      </c>
      <c r="C120" s="79" t="s">
        <v>354</v>
      </c>
      <c r="D120" s="82"/>
      <c r="E120" s="41"/>
      <c r="F120" s="80"/>
      <c r="G120" s="81"/>
      <c r="H120" s="32"/>
      <c r="I120" s="39">
        <v>56650</v>
      </c>
      <c r="J120" s="39">
        <v>56650</v>
      </c>
      <c r="K120" s="132">
        <f t="shared" si="6"/>
        <v>100</v>
      </c>
    </row>
    <row r="121" spans="2:11" ht="15.75">
      <c r="B121" s="83"/>
      <c r="C121" s="84" t="s">
        <v>64</v>
      </c>
      <c r="D121" s="85" t="e">
        <f>D10+D114+D100</f>
        <v>#REF!</v>
      </c>
      <c r="E121" s="85" t="e">
        <f>E10+E114+E100</f>
        <v>#REF!</v>
      </c>
      <c r="F121" s="85" t="e">
        <f>F10+F114+F100</f>
        <v>#REF!</v>
      </c>
      <c r="G121" s="85" t="e">
        <f>G10+G114+G100</f>
        <v>#REF!</v>
      </c>
      <c r="H121" s="85" t="e">
        <f>H10+H114+H100</f>
        <v>#REF!</v>
      </c>
      <c r="I121" s="87">
        <f>I10+I100</f>
        <v>171217346.09</v>
      </c>
      <c r="J121" s="87">
        <f>J10+J100+J67</f>
        <v>171126681.01</v>
      </c>
      <c r="K121" s="7">
        <f>J121/I121*100</f>
        <v>99.94704679048562</v>
      </c>
    </row>
    <row r="122" spans="3:10" ht="12.75">
      <c r="C122" s="4"/>
      <c r="D122" s="5"/>
      <c r="E122" s="5"/>
      <c r="F122" s="5"/>
      <c r="G122" s="5"/>
      <c r="H122" s="5"/>
      <c r="I122" s="5"/>
      <c r="J122" s="9"/>
    </row>
    <row r="123" spans="3:10" ht="12.75">
      <c r="C123" s="4"/>
      <c r="D123" s="5"/>
      <c r="E123" s="5"/>
      <c r="F123" s="5"/>
      <c r="G123" s="5"/>
      <c r="H123" s="5"/>
      <c r="I123" s="6"/>
      <c r="J123" s="43"/>
    </row>
    <row r="124" ht="12.75">
      <c r="J124" s="43"/>
    </row>
    <row r="125" ht="12.75">
      <c r="J125" s="43"/>
    </row>
    <row r="126" ht="12.75">
      <c r="J126" s="9"/>
    </row>
    <row r="127" ht="12.75">
      <c r="J127" s="9"/>
    </row>
    <row r="128" spans="9:10" ht="12.75">
      <c r="I128" s="5"/>
      <c r="J128" s="9"/>
    </row>
    <row r="129" ht="12.75">
      <c r="J129" s="9"/>
    </row>
    <row r="130" ht="12.75">
      <c r="J130" s="9"/>
    </row>
    <row r="131" spans="3:10" ht="12.75">
      <c r="C131" s="5"/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  <row r="156" ht="12.75">
      <c r="J156" s="9"/>
    </row>
    <row r="157" ht="12.75">
      <c r="J157" s="9"/>
    </row>
    <row r="158" ht="12.75">
      <c r="J158" s="9"/>
    </row>
    <row r="159" ht="12.75">
      <c r="J159" s="9"/>
    </row>
    <row r="160" ht="12.75">
      <c r="J160" s="9"/>
    </row>
    <row r="161" ht="12.75">
      <c r="J161" s="9"/>
    </row>
    <row r="162" ht="12.75">
      <c r="J162" s="9"/>
    </row>
    <row r="163" ht="12.75">
      <c r="J163" s="9"/>
    </row>
    <row r="164" ht="12.75">
      <c r="J164" s="9"/>
    </row>
    <row r="165" ht="12.75">
      <c r="J165" s="9"/>
    </row>
    <row r="166" ht="12.75">
      <c r="J166" s="9"/>
    </row>
    <row r="167" ht="12.75">
      <c r="J167" s="9"/>
    </row>
    <row r="168" ht="12.75">
      <c r="J168" s="9"/>
    </row>
    <row r="169" ht="12.75">
      <c r="J169" s="9"/>
    </row>
    <row r="170" ht="12.75">
      <c r="J170" s="9"/>
    </row>
    <row r="171" ht="12.75">
      <c r="J171" s="9"/>
    </row>
    <row r="172" ht="12.75">
      <c r="J172" s="9"/>
    </row>
    <row r="173" ht="12.75">
      <c r="J173" s="9"/>
    </row>
    <row r="174" ht="12.75">
      <c r="J174" s="9"/>
    </row>
    <row r="175" ht="12.75">
      <c r="J175" s="9"/>
    </row>
    <row r="176" ht="12.75">
      <c r="J176" s="9"/>
    </row>
    <row r="177" ht="12.75">
      <c r="J177" s="9"/>
    </row>
    <row r="178" ht="12.75">
      <c r="J178" s="9"/>
    </row>
    <row r="179" ht="12.75">
      <c r="J179" s="9"/>
    </row>
    <row r="180" ht="12.75">
      <c r="J180" s="9"/>
    </row>
    <row r="181" ht="12.75">
      <c r="J181" s="9"/>
    </row>
    <row r="182" ht="12.75">
      <c r="J182" s="9"/>
    </row>
    <row r="183" ht="12.75">
      <c r="J183" s="9"/>
    </row>
    <row r="184" ht="12.75">
      <c r="J184" s="9"/>
    </row>
    <row r="185" ht="12.75">
      <c r="J185" s="9"/>
    </row>
    <row r="186" ht="12.75">
      <c r="J186" s="9"/>
    </row>
    <row r="187" ht="12.75">
      <c r="J187" s="9"/>
    </row>
    <row r="188" ht="12.75">
      <c r="J188" s="9"/>
    </row>
    <row r="189" ht="12.75">
      <c r="J189" s="9"/>
    </row>
    <row r="190" ht="12.75">
      <c r="J190" s="9"/>
    </row>
    <row r="191" ht="12.75">
      <c r="J191" s="9"/>
    </row>
    <row r="192" ht="12.75">
      <c r="J192" s="9"/>
    </row>
  </sheetData>
  <sheetProtection/>
  <mergeCells count="5">
    <mergeCell ref="B7:D8"/>
    <mergeCell ref="C1:J1"/>
    <mergeCell ref="C2:J2"/>
    <mergeCell ref="C3:J3"/>
    <mergeCell ref="C4:J4"/>
  </mergeCells>
  <printOptions/>
  <pageMargins left="0.4724409448818898" right="0.35433070866141736" top="0.2362204724409449" bottom="0.4330708661417323" header="0.3937007874015748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Normal="75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62.375" style="142" customWidth="1"/>
    <col min="2" max="2" width="12.00390625" style="146" customWidth="1"/>
    <col min="3" max="3" width="9.25390625" style="146" customWidth="1"/>
    <col min="4" max="4" width="16.25390625" style="142" customWidth="1"/>
    <col min="5" max="5" width="13.375" style="142" customWidth="1"/>
    <col min="6" max="6" width="7.75390625" style="142" customWidth="1"/>
    <col min="7" max="7" width="6.25390625" style="142" customWidth="1"/>
    <col min="8" max="9" width="15.25390625" style="142" customWidth="1"/>
    <col min="10" max="10" width="13.625" style="142" customWidth="1"/>
    <col min="11" max="16384" width="9.125" style="142" customWidth="1"/>
  </cols>
  <sheetData>
    <row r="1" spans="1:6" ht="15.75">
      <c r="A1" s="178"/>
      <c r="B1" s="178"/>
      <c r="C1" s="178"/>
      <c r="D1" s="265" t="s">
        <v>124</v>
      </c>
      <c r="E1" s="265"/>
      <c r="F1" s="265"/>
    </row>
    <row r="2" spans="1:6" ht="15.75">
      <c r="A2" s="178"/>
      <c r="B2" s="178"/>
      <c r="C2" s="178"/>
      <c r="D2" s="178"/>
      <c r="E2" s="265" t="s">
        <v>342</v>
      </c>
      <c r="F2" s="265"/>
    </row>
    <row r="3" spans="1:6" ht="15.75" customHeight="1">
      <c r="A3" s="179"/>
      <c r="B3" s="265" t="s">
        <v>347</v>
      </c>
      <c r="C3" s="265"/>
      <c r="D3" s="265"/>
      <c r="E3" s="265"/>
      <c r="F3" s="265"/>
    </row>
    <row r="4" spans="1:6" ht="15.75" customHeight="1">
      <c r="A4" s="178"/>
      <c r="B4" s="178"/>
      <c r="C4" s="178"/>
      <c r="D4" s="265" t="s">
        <v>455</v>
      </c>
      <c r="E4" s="265"/>
      <c r="F4" s="265"/>
    </row>
    <row r="5" spans="1:5" ht="21" customHeight="1">
      <c r="A5" s="143"/>
      <c r="B5" s="144"/>
      <c r="C5" s="141"/>
      <c r="D5" s="145"/>
      <c r="E5" s="145"/>
    </row>
    <row r="6" spans="3:5" ht="12.75">
      <c r="C6" s="145"/>
      <c r="D6" s="145"/>
      <c r="E6" s="145"/>
    </row>
    <row r="7" spans="1:6" ht="15.75">
      <c r="A7" s="269" t="s">
        <v>195</v>
      </c>
      <c r="B7" s="269"/>
      <c r="C7" s="269"/>
      <c r="D7" s="269"/>
      <c r="E7" s="147"/>
      <c r="F7" s="148"/>
    </row>
    <row r="8" spans="1:6" ht="15.75">
      <c r="A8" s="269" t="s">
        <v>196</v>
      </c>
      <c r="B8" s="269"/>
      <c r="C8" s="269"/>
      <c r="D8" s="269"/>
      <c r="E8" s="147"/>
      <c r="F8" s="148"/>
    </row>
    <row r="9" spans="1:6" ht="17.25" customHeight="1">
      <c r="A9" s="266" t="s">
        <v>356</v>
      </c>
      <c r="B9" s="266"/>
      <c r="C9" s="266"/>
      <c r="D9" s="266"/>
      <c r="E9" s="149"/>
      <c r="F9" s="150"/>
    </row>
    <row r="10" spans="1:6" ht="16.5" thickBot="1">
      <c r="A10" s="267" t="s">
        <v>197</v>
      </c>
      <c r="B10" s="267"/>
      <c r="C10" s="267"/>
      <c r="D10" s="267"/>
      <c r="E10" s="151"/>
      <c r="F10" s="152"/>
    </row>
    <row r="11" spans="1:9" ht="34.5" customHeight="1">
      <c r="A11" s="153" t="s">
        <v>2</v>
      </c>
      <c r="B11" s="154" t="s">
        <v>163</v>
      </c>
      <c r="C11" s="155" t="s">
        <v>99</v>
      </c>
      <c r="D11" s="156" t="s">
        <v>355</v>
      </c>
      <c r="E11" s="157" t="s">
        <v>357</v>
      </c>
      <c r="F11" s="157" t="s">
        <v>125</v>
      </c>
      <c r="G11" s="158"/>
      <c r="H11" s="159"/>
      <c r="I11" s="159"/>
    </row>
    <row r="12" spans="1:9" ht="18.75">
      <c r="A12" s="160" t="s">
        <v>102</v>
      </c>
      <c r="B12" s="161" t="s">
        <v>104</v>
      </c>
      <c r="C12" s="161"/>
      <c r="D12" s="162">
        <f>D13+D14+D15+D17+D18</f>
        <v>14905.800000000001</v>
      </c>
      <c r="E12" s="162">
        <f>E13+E14+E15+E17+E18</f>
        <v>14790.8</v>
      </c>
      <c r="F12" s="163">
        <f>E12/D12*100</f>
        <v>99.22848823947724</v>
      </c>
      <c r="G12" s="164"/>
      <c r="H12" s="165"/>
      <c r="I12" s="165"/>
    </row>
    <row r="13" spans="1:9" ht="31.5" customHeight="1">
      <c r="A13" s="213" t="s">
        <v>198</v>
      </c>
      <c r="B13" s="214" t="s">
        <v>104</v>
      </c>
      <c r="C13" s="214" t="s">
        <v>106</v>
      </c>
      <c r="D13" s="215">
        <v>2095.8</v>
      </c>
      <c r="E13" s="216">
        <v>2030.8</v>
      </c>
      <c r="F13" s="216">
        <f aca="true" t="shared" si="0" ref="F13:F42">E13/D13*100</f>
        <v>96.8985590228075</v>
      </c>
      <c r="G13" s="166"/>
      <c r="H13" s="166"/>
      <c r="I13" s="166"/>
    </row>
    <row r="14" spans="1:9" ht="45.75" customHeight="1">
      <c r="A14" s="213" t="s">
        <v>199</v>
      </c>
      <c r="B14" s="214" t="s">
        <v>104</v>
      </c>
      <c r="C14" s="214" t="s">
        <v>110</v>
      </c>
      <c r="D14" s="215">
        <v>11225.1</v>
      </c>
      <c r="E14" s="216">
        <v>11225.1</v>
      </c>
      <c r="F14" s="216">
        <f t="shared" si="0"/>
        <v>100</v>
      </c>
      <c r="G14" s="166"/>
      <c r="H14" s="166"/>
      <c r="I14" s="166"/>
    </row>
    <row r="15" spans="1:9" ht="47.25">
      <c r="A15" s="213" t="s">
        <v>200</v>
      </c>
      <c r="B15" s="214" t="s">
        <v>104</v>
      </c>
      <c r="C15" s="214" t="s">
        <v>115</v>
      </c>
      <c r="D15" s="215">
        <v>1216.8</v>
      </c>
      <c r="E15" s="216">
        <v>1216.8</v>
      </c>
      <c r="F15" s="216">
        <f t="shared" si="0"/>
        <v>100</v>
      </c>
      <c r="G15" s="166"/>
      <c r="H15" s="166"/>
      <c r="I15" s="166"/>
    </row>
    <row r="16" spans="1:9" ht="15.75" hidden="1">
      <c r="A16" s="160" t="s">
        <v>112</v>
      </c>
      <c r="B16" s="161" t="s">
        <v>104</v>
      </c>
      <c r="C16" s="161" t="s">
        <v>113</v>
      </c>
      <c r="D16" s="162"/>
      <c r="E16" s="163"/>
      <c r="F16" s="163"/>
      <c r="G16" s="166"/>
      <c r="H16" s="166"/>
      <c r="I16" s="166"/>
    </row>
    <row r="17" spans="1:9" s="159" customFormat="1" ht="15.75">
      <c r="A17" s="160" t="s">
        <v>201</v>
      </c>
      <c r="B17" s="161" t="s">
        <v>104</v>
      </c>
      <c r="C17" s="161" t="s">
        <v>116</v>
      </c>
      <c r="D17" s="162">
        <v>50</v>
      </c>
      <c r="E17" s="163"/>
      <c r="F17" s="163"/>
      <c r="G17" s="166"/>
      <c r="H17" s="166"/>
      <c r="I17" s="166"/>
    </row>
    <row r="18" spans="1:9" s="159" customFormat="1" ht="15.75">
      <c r="A18" s="160" t="s">
        <v>158</v>
      </c>
      <c r="B18" s="161" t="s">
        <v>104</v>
      </c>
      <c r="C18" s="161" t="s">
        <v>159</v>
      </c>
      <c r="D18" s="162">
        <v>318.1</v>
      </c>
      <c r="E18" s="163">
        <v>318.1</v>
      </c>
      <c r="F18" s="163">
        <f>E18/D18*100</f>
        <v>100</v>
      </c>
      <c r="G18" s="166"/>
      <c r="H18" s="166"/>
      <c r="I18" s="166"/>
    </row>
    <row r="19" spans="1:9" s="159" customFormat="1" ht="15.75">
      <c r="A19" s="160" t="s">
        <v>214</v>
      </c>
      <c r="B19" s="161" t="s">
        <v>106</v>
      </c>
      <c r="C19" s="161"/>
      <c r="D19" s="162">
        <f>D20</f>
        <v>379.2</v>
      </c>
      <c r="E19" s="162">
        <f>E20</f>
        <v>379.2</v>
      </c>
      <c r="F19" s="163">
        <f>E19/D19*100</f>
        <v>100</v>
      </c>
      <c r="G19" s="166"/>
      <c r="H19" s="166"/>
      <c r="I19" s="166"/>
    </row>
    <row r="20" spans="1:9" s="159" customFormat="1" ht="15.75" customHeight="1">
      <c r="A20" s="213" t="s">
        <v>215</v>
      </c>
      <c r="B20" s="214" t="s">
        <v>106</v>
      </c>
      <c r="C20" s="214" t="s">
        <v>108</v>
      </c>
      <c r="D20" s="215">
        <v>379.2</v>
      </c>
      <c r="E20" s="216">
        <v>379.2</v>
      </c>
      <c r="F20" s="163">
        <f>E20/D20*100</f>
        <v>100</v>
      </c>
      <c r="G20" s="166"/>
      <c r="H20" s="166"/>
      <c r="I20" s="166"/>
    </row>
    <row r="21" spans="1:9" s="159" customFormat="1" ht="32.25" customHeight="1">
      <c r="A21" s="160" t="s">
        <v>294</v>
      </c>
      <c r="B21" s="161" t="s">
        <v>108</v>
      </c>
      <c r="C21" s="161"/>
      <c r="D21" s="162">
        <f>D22</f>
        <v>52.2</v>
      </c>
      <c r="E21" s="162">
        <f>E22</f>
        <v>52.2</v>
      </c>
      <c r="F21" s="163">
        <v>100</v>
      </c>
      <c r="G21" s="166"/>
      <c r="H21" s="166"/>
      <c r="I21" s="166"/>
    </row>
    <row r="22" spans="1:9" s="159" customFormat="1" ht="15.75" customHeight="1">
      <c r="A22" s="213" t="s">
        <v>293</v>
      </c>
      <c r="B22" s="214" t="s">
        <v>108</v>
      </c>
      <c r="C22" s="214" t="s">
        <v>120</v>
      </c>
      <c r="D22" s="215">
        <v>52.2</v>
      </c>
      <c r="E22" s="218">
        <v>52.2</v>
      </c>
      <c r="F22" s="216">
        <v>100</v>
      </c>
      <c r="G22" s="166"/>
      <c r="H22" s="166"/>
      <c r="I22" s="166"/>
    </row>
    <row r="23" spans="1:9" s="159" customFormat="1" ht="18.75">
      <c r="A23" s="160" t="s">
        <v>202</v>
      </c>
      <c r="B23" s="161" t="s">
        <v>110</v>
      </c>
      <c r="C23" s="161"/>
      <c r="D23" s="162">
        <f>D24+D25+D26</f>
        <v>3172.2000000000003</v>
      </c>
      <c r="E23" s="162">
        <f>E24+E25+E26</f>
        <v>2744.6000000000004</v>
      </c>
      <c r="F23" s="163">
        <f t="shared" si="0"/>
        <v>86.52039593972638</v>
      </c>
      <c r="G23" s="164"/>
      <c r="H23" s="165"/>
      <c r="I23" s="165"/>
    </row>
    <row r="24" spans="1:9" s="159" customFormat="1" ht="18.75">
      <c r="A24" s="213" t="s">
        <v>117</v>
      </c>
      <c r="B24" s="214" t="s">
        <v>110</v>
      </c>
      <c r="C24" s="214" t="s">
        <v>104</v>
      </c>
      <c r="D24" s="215">
        <v>59.3</v>
      </c>
      <c r="E24" s="216">
        <v>59.3</v>
      </c>
      <c r="F24" s="216">
        <f>E24/D24*100</f>
        <v>100</v>
      </c>
      <c r="G24" s="164"/>
      <c r="H24" s="165"/>
      <c r="I24" s="165"/>
    </row>
    <row r="25" spans="1:9" s="159" customFormat="1" ht="15.75" hidden="1">
      <c r="A25" s="213"/>
      <c r="B25" s="214" t="s">
        <v>110</v>
      </c>
      <c r="C25" s="214" t="s">
        <v>216</v>
      </c>
      <c r="D25" s="215"/>
      <c r="E25" s="216"/>
      <c r="F25" s="216"/>
      <c r="G25" s="166"/>
      <c r="H25" s="166"/>
      <c r="I25" s="166"/>
    </row>
    <row r="26" spans="1:9" s="159" customFormat="1" ht="15.75">
      <c r="A26" s="213" t="s">
        <v>203</v>
      </c>
      <c r="B26" s="214" t="s">
        <v>110</v>
      </c>
      <c r="C26" s="214" t="s">
        <v>120</v>
      </c>
      <c r="D26" s="215">
        <v>3112.9</v>
      </c>
      <c r="E26" s="216">
        <v>2685.3</v>
      </c>
      <c r="F26" s="216">
        <f t="shared" si="0"/>
        <v>86.26361270840695</v>
      </c>
      <c r="G26" s="166"/>
      <c r="H26" s="166"/>
      <c r="I26" s="166"/>
    </row>
    <row r="27" spans="1:9" ht="18.75">
      <c r="A27" s="160" t="s">
        <v>204</v>
      </c>
      <c r="B27" s="161" t="s">
        <v>118</v>
      </c>
      <c r="C27" s="161"/>
      <c r="D27" s="162">
        <f>D29+D30+D28</f>
        <v>148760.69999999998</v>
      </c>
      <c r="E27" s="162">
        <f>E29+E30+E28</f>
        <v>148565.19999999998</v>
      </c>
      <c r="F27" s="163">
        <f t="shared" si="0"/>
        <v>99.86858088191303</v>
      </c>
      <c r="G27" s="164"/>
      <c r="H27" s="165"/>
      <c r="I27" s="165"/>
    </row>
    <row r="28" spans="1:9" ht="18.75" hidden="1">
      <c r="A28" s="213" t="s">
        <v>267</v>
      </c>
      <c r="B28" s="214" t="s">
        <v>118</v>
      </c>
      <c r="C28" s="214" t="s">
        <v>104</v>
      </c>
      <c r="D28" s="215"/>
      <c r="E28" s="215"/>
      <c r="F28" s="216"/>
      <c r="G28" s="164"/>
      <c r="H28" s="165"/>
      <c r="I28" s="165"/>
    </row>
    <row r="29" spans="1:9" ht="15.75">
      <c r="A29" s="213" t="s">
        <v>122</v>
      </c>
      <c r="B29" s="214" t="s">
        <v>118</v>
      </c>
      <c r="C29" s="214" t="s">
        <v>106</v>
      </c>
      <c r="D29" s="215">
        <v>140861.3</v>
      </c>
      <c r="E29" s="216">
        <v>140665.8</v>
      </c>
      <c r="F29" s="216">
        <f t="shared" si="0"/>
        <v>99.8612109926573</v>
      </c>
      <c r="G29" s="166"/>
      <c r="H29" s="166"/>
      <c r="I29" s="166"/>
    </row>
    <row r="30" spans="1:9" ht="15.75">
      <c r="A30" s="213" t="s">
        <v>217</v>
      </c>
      <c r="B30" s="214" t="s">
        <v>118</v>
      </c>
      <c r="C30" s="214" t="s">
        <v>108</v>
      </c>
      <c r="D30" s="215">
        <v>7899.4</v>
      </c>
      <c r="E30" s="218">
        <v>7899.4</v>
      </c>
      <c r="F30" s="216">
        <f t="shared" si="0"/>
        <v>100</v>
      </c>
      <c r="G30" s="166"/>
      <c r="H30" s="166"/>
      <c r="I30" s="166"/>
    </row>
    <row r="31" spans="1:9" ht="15.75" hidden="1">
      <c r="A31" s="168" t="s">
        <v>341</v>
      </c>
      <c r="B31" s="161" t="s">
        <v>115</v>
      </c>
      <c r="C31" s="161"/>
      <c r="D31" s="162">
        <f>D32</f>
        <v>0</v>
      </c>
      <c r="E31" s="162">
        <f>E32</f>
        <v>0</v>
      </c>
      <c r="F31" s="163" t="e">
        <f t="shared" si="0"/>
        <v>#DIV/0!</v>
      </c>
      <c r="G31" s="166"/>
      <c r="H31" s="166"/>
      <c r="I31" s="166"/>
    </row>
    <row r="32" spans="1:9" ht="15.75" hidden="1">
      <c r="A32" s="244"/>
      <c r="B32" s="214"/>
      <c r="C32" s="214"/>
      <c r="D32" s="215"/>
      <c r="E32" s="218"/>
      <c r="F32" s="216"/>
      <c r="G32" s="166"/>
      <c r="H32" s="166"/>
      <c r="I32" s="166"/>
    </row>
    <row r="33" spans="1:9" ht="18.75">
      <c r="A33" s="168" t="s">
        <v>205</v>
      </c>
      <c r="B33" s="161" t="s">
        <v>123</v>
      </c>
      <c r="C33" s="161"/>
      <c r="D33" s="162">
        <f>D34</f>
        <v>6345.2</v>
      </c>
      <c r="E33" s="162">
        <f>E34</f>
        <v>6345.2</v>
      </c>
      <c r="F33" s="163">
        <f t="shared" si="0"/>
        <v>100</v>
      </c>
      <c r="G33" s="164"/>
      <c r="H33" s="165"/>
      <c r="I33" s="165"/>
    </row>
    <row r="34" spans="1:9" s="159" customFormat="1" ht="15.75">
      <c r="A34" s="213" t="s">
        <v>206</v>
      </c>
      <c r="B34" s="214" t="s">
        <v>123</v>
      </c>
      <c r="C34" s="214" t="s">
        <v>104</v>
      </c>
      <c r="D34" s="215">
        <v>6345.2</v>
      </c>
      <c r="E34" s="216">
        <v>6345.2</v>
      </c>
      <c r="F34" s="216">
        <f t="shared" si="0"/>
        <v>100</v>
      </c>
      <c r="G34" s="166"/>
      <c r="H34" s="166"/>
      <c r="I34" s="166"/>
    </row>
    <row r="35" spans="1:9" ht="18.75">
      <c r="A35" s="160" t="s">
        <v>207</v>
      </c>
      <c r="B35" s="161" t="s">
        <v>121</v>
      </c>
      <c r="C35" s="161"/>
      <c r="D35" s="162">
        <f>D36</f>
        <v>681.4</v>
      </c>
      <c r="E35" s="162">
        <f>E36</f>
        <v>681.4</v>
      </c>
      <c r="F35" s="163">
        <f t="shared" si="0"/>
        <v>100</v>
      </c>
      <c r="G35" s="164"/>
      <c r="H35" s="165"/>
      <c r="I35" s="165"/>
    </row>
    <row r="36" spans="1:9" ht="15.75">
      <c r="A36" s="213" t="s">
        <v>208</v>
      </c>
      <c r="B36" s="214">
        <v>10</v>
      </c>
      <c r="C36" s="214" t="s">
        <v>104</v>
      </c>
      <c r="D36" s="215">
        <v>681.4</v>
      </c>
      <c r="E36" s="216">
        <v>681.4</v>
      </c>
      <c r="F36" s="216">
        <f t="shared" si="0"/>
        <v>100</v>
      </c>
      <c r="G36" s="166"/>
      <c r="H36" s="166"/>
      <c r="I36" s="166"/>
    </row>
    <row r="37" spans="1:9" s="159" customFormat="1" ht="15.75">
      <c r="A37" s="167" t="s">
        <v>209</v>
      </c>
      <c r="B37" s="161" t="s">
        <v>116</v>
      </c>
      <c r="C37" s="161"/>
      <c r="D37" s="162">
        <f>D38</f>
        <v>181.3</v>
      </c>
      <c r="E37" s="162">
        <f>E38</f>
        <v>181.3</v>
      </c>
      <c r="F37" s="163">
        <f t="shared" si="0"/>
        <v>100</v>
      </c>
      <c r="G37" s="169"/>
      <c r="H37" s="170"/>
      <c r="I37" s="170"/>
    </row>
    <row r="38" spans="1:9" s="159" customFormat="1" ht="19.5" customHeight="1">
      <c r="A38" s="219" t="s">
        <v>210</v>
      </c>
      <c r="B38" s="214" t="s">
        <v>116</v>
      </c>
      <c r="C38" s="214" t="s">
        <v>118</v>
      </c>
      <c r="D38" s="215">
        <v>181.3</v>
      </c>
      <c r="E38" s="216">
        <v>181.3</v>
      </c>
      <c r="F38" s="216">
        <f t="shared" si="0"/>
        <v>100</v>
      </c>
      <c r="G38" s="166"/>
      <c r="H38" s="166"/>
      <c r="I38" s="166"/>
    </row>
    <row r="39" spans="1:9" s="159" customFormat="1" ht="19.5" customHeight="1" hidden="1">
      <c r="A39" s="234" t="s">
        <v>327</v>
      </c>
      <c r="B39" s="161" t="s">
        <v>159</v>
      </c>
      <c r="C39" s="161" t="s">
        <v>104</v>
      </c>
      <c r="D39" s="162"/>
      <c r="E39" s="235"/>
      <c r="F39" s="163"/>
      <c r="G39" s="166"/>
      <c r="H39" s="166"/>
      <c r="I39" s="166"/>
    </row>
    <row r="40" spans="1:9" s="159" customFormat="1" ht="19.5" customHeight="1">
      <c r="A40" s="167" t="s">
        <v>211</v>
      </c>
      <c r="B40" s="161" t="s">
        <v>161</v>
      </c>
      <c r="C40" s="161"/>
      <c r="D40" s="162">
        <f>D41</f>
        <v>54.3</v>
      </c>
      <c r="E40" s="162">
        <f>E41</f>
        <v>54.3</v>
      </c>
      <c r="F40" s="216">
        <f t="shared" si="0"/>
        <v>100</v>
      </c>
      <c r="G40" s="166"/>
      <c r="H40" s="166"/>
      <c r="I40" s="166"/>
    </row>
    <row r="41" spans="1:9" s="159" customFormat="1" ht="19.5" customHeight="1">
      <c r="A41" s="219" t="s">
        <v>212</v>
      </c>
      <c r="B41" s="214" t="s">
        <v>161</v>
      </c>
      <c r="C41" s="214" t="s">
        <v>108</v>
      </c>
      <c r="D41" s="215">
        <v>54.3</v>
      </c>
      <c r="E41" s="218">
        <v>54.3</v>
      </c>
      <c r="F41" s="216">
        <f t="shared" si="0"/>
        <v>100</v>
      </c>
      <c r="G41" s="166"/>
      <c r="H41" s="166"/>
      <c r="I41" s="166"/>
    </row>
    <row r="42" spans="1:11" ht="18.75">
      <c r="A42" s="160" t="s">
        <v>213</v>
      </c>
      <c r="B42" s="217"/>
      <c r="C42" s="217"/>
      <c r="D42" s="162">
        <f>D12+D19+D21+D23+D27+D33+D35+D37+D40+D39+D31</f>
        <v>174532.29999999996</v>
      </c>
      <c r="E42" s="162">
        <f>E12+E19+E21+E23+E27+E33+E35+E37+E40+E39+E31</f>
        <v>173794.19999999998</v>
      </c>
      <c r="F42" s="216">
        <f t="shared" si="0"/>
        <v>99.57709833652568</v>
      </c>
      <c r="G42" s="164"/>
      <c r="H42" s="165"/>
      <c r="I42" s="165"/>
      <c r="K42" s="171"/>
    </row>
    <row r="43" spans="4:9" ht="12.75">
      <c r="D43" s="172">
        <v>480484.4</v>
      </c>
      <c r="E43" s="173"/>
      <c r="G43" s="171"/>
      <c r="H43" s="171"/>
      <c r="I43" s="171"/>
    </row>
    <row r="44" spans="1:7" ht="12.75">
      <c r="A44" s="174"/>
      <c r="D44" s="175">
        <f>D42-D43</f>
        <v>-305952.1000000001</v>
      </c>
      <c r="E44" s="176"/>
      <c r="F44" s="171"/>
      <c r="G44" s="171"/>
    </row>
    <row r="45" spans="1:5" ht="15.75" customHeight="1">
      <c r="A45" s="177"/>
      <c r="B45" s="268"/>
      <c r="C45" s="268"/>
      <c r="D45" s="173"/>
      <c r="E45" s="173"/>
    </row>
    <row r="46" spans="4:5" ht="12.75">
      <c r="D46" s="173"/>
      <c r="E46" s="173"/>
    </row>
    <row r="47" spans="4:5" ht="12.75">
      <c r="D47" s="173"/>
      <c r="E47" s="173"/>
    </row>
    <row r="48" spans="4:5" ht="12.75">
      <c r="D48" s="173"/>
      <c r="E48" s="173"/>
    </row>
    <row r="49" spans="4:5" ht="12.75">
      <c r="D49" s="173"/>
      <c r="E49" s="173"/>
    </row>
    <row r="50" spans="4:5" ht="12.75">
      <c r="D50" s="173"/>
      <c r="E50" s="173"/>
    </row>
    <row r="51" spans="4:5" ht="12.75">
      <c r="D51" s="173"/>
      <c r="E51" s="173"/>
    </row>
    <row r="52" spans="4:5" ht="12.75">
      <c r="D52" s="173"/>
      <c r="E52" s="173"/>
    </row>
    <row r="53" spans="4:5" ht="12.75">
      <c r="D53" s="173"/>
      <c r="E53" s="173"/>
    </row>
    <row r="54" spans="4:5" ht="12.75">
      <c r="D54" s="173"/>
      <c r="E54" s="173"/>
    </row>
  </sheetData>
  <sheetProtection formatCells="0" formatColumns="0" formatRows="0" insertColumns="0" insertRows="0" insertHyperlinks="0" sort="0" autoFilter="0" pivotTables="0"/>
  <autoFilter ref="A11:C42"/>
  <mergeCells count="9">
    <mergeCell ref="E2:F2"/>
    <mergeCell ref="D1:F1"/>
    <mergeCell ref="D4:F4"/>
    <mergeCell ref="A9:D9"/>
    <mergeCell ref="A10:D10"/>
    <mergeCell ref="B45:C45"/>
    <mergeCell ref="A7:D7"/>
    <mergeCell ref="A8:D8"/>
    <mergeCell ref="B3:F3"/>
  </mergeCells>
  <printOptions/>
  <pageMargins left="1.1811023622047245" right="0.15748031496062992" top="0.15748031496062992" bottom="0.15748031496062992" header="0.15748031496062992" footer="0.11811023622047245"/>
  <pageSetup fitToHeight="2" horizontalDpi="600" verticalDpi="600" orientation="portrait" paperSize="9" scale="6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zoomScalePageLayoutView="0" workbookViewId="0" topLeftCell="A1">
      <selection activeCell="A9" sqref="A9:H9"/>
    </sheetView>
  </sheetViews>
  <sheetFormatPr defaultColWidth="9.00390625" defaultRowHeight="12.75"/>
  <cols>
    <col min="1" max="1" width="50.75390625" style="251" customWidth="1"/>
    <col min="2" max="2" width="5.375" style="251" customWidth="1"/>
    <col min="3" max="3" width="8.00390625" style="251" customWidth="1"/>
    <col min="4" max="4" width="12.75390625" style="251" customWidth="1"/>
    <col min="5" max="5" width="7.00390625" style="251" customWidth="1"/>
    <col min="6" max="8" width="15.75390625" style="251" customWidth="1"/>
    <col min="9" max="16384" width="9.125" style="251" customWidth="1"/>
  </cols>
  <sheetData>
    <row r="1" spans="1:8" ht="15">
      <c r="A1" s="270" t="s">
        <v>261</v>
      </c>
      <c r="B1" s="270"/>
      <c r="C1" s="270"/>
      <c r="D1" s="270"/>
      <c r="E1" s="270"/>
      <c r="F1" s="270"/>
      <c r="G1" s="270"/>
      <c r="H1" s="270"/>
    </row>
    <row r="2" spans="1:8" ht="15">
      <c r="A2" s="270" t="s">
        <v>342</v>
      </c>
      <c r="B2" s="271"/>
      <c r="C2" s="271"/>
      <c r="D2" s="271"/>
      <c r="E2" s="271"/>
      <c r="F2" s="271"/>
      <c r="G2" s="271"/>
      <c r="H2" s="271"/>
    </row>
    <row r="3" spans="1:8" ht="15">
      <c r="A3" s="270" t="s">
        <v>369</v>
      </c>
      <c r="B3" s="271"/>
      <c r="C3" s="271"/>
      <c r="D3" s="271"/>
      <c r="E3" s="271"/>
      <c r="F3" s="271"/>
      <c r="G3" s="271"/>
      <c r="H3" s="271"/>
    </row>
    <row r="4" spans="1:8" ht="15">
      <c r="A4" s="270" t="s">
        <v>456</v>
      </c>
      <c r="B4" s="271"/>
      <c r="C4" s="271"/>
      <c r="D4" s="271"/>
      <c r="E4" s="271"/>
      <c r="F4" s="271"/>
      <c r="G4" s="271"/>
      <c r="H4" s="271"/>
    </row>
    <row r="5" spans="1:8" ht="15.75">
      <c r="A5" s="272" t="s">
        <v>358</v>
      </c>
      <c r="B5" s="272"/>
      <c r="C5" s="272"/>
      <c r="D5" s="272"/>
      <c r="E5" s="272"/>
      <c r="F5" s="272"/>
      <c r="G5" s="272"/>
      <c r="H5" s="272"/>
    </row>
    <row r="6" spans="1:8" ht="8.25" customHeight="1">
      <c r="A6" s="272" t="s">
        <v>262</v>
      </c>
      <c r="B6" s="272"/>
      <c r="C6" s="272"/>
      <c r="D6" s="272"/>
      <c r="E6" s="272"/>
      <c r="F6" s="272"/>
      <c r="G6" s="272"/>
      <c r="H6" s="272"/>
    </row>
    <row r="7" spans="1:8" ht="7.5" customHeight="1">
      <c r="A7" s="272"/>
      <c r="B7" s="272"/>
      <c r="C7" s="272"/>
      <c r="D7" s="272"/>
      <c r="E7" s="272"/>
      <c r="F7" s="272"/>
      <c r="G7" s="272"/>
      <c r="H7" s="272"/>
    </row>
    <row r="8" spans="1:8" ht="15.75" customHeight="1">
      <c r="A8" s="272"/>
      <c r="B8" s="272"/>
      <c r="C8" s="272"/>
      <c r="D8" s="272"/>
      <c r="E8" s="272"/>
      <c r="F8" s="272"/>
      <c r="G8" s="272"/>
      <c r="H8" s="272"/>
    </row>
    <row r="9" spans="1:8" ht="15">
      <c r="A9" s="270"/>
      <c r="B9" s="271"/>
      <c r="C9" s="271"/>
      <c r="D9" s="271"/>
      <c r="E9" s="271"/>
      <c r="F9" s="271"/>
      <c r="G9" s="271"/>
      <c r="H9" s="271"/>
    </row>
    <row r="10" spans="1:8" ht="60">
      <c r="A10" s="252" t="s">
        <v>2</v>
      </c>
      <c r="B10" s="252" t="s">
        <v>371</v>
      </c>
      <c r="C10" s="252" t="s">
        <v>372</v>
      </c>
      <c r="D10" s="252" t="s">
        <v>100</v>
      </c>
      <c r="E10" s="252" t="s">
        <v>101</v>
      </c>
      <c r="F10" s="252" t="s">
        <v>373</v>
      </c>
      <c r="G10" s="252" t="s">
        <v>453</v>
      </c>
      <c r="H10" s="252" t="s">
        <v>98</v>
      </c>
    </row>
    <row r="11" spans="1:8" ht="15.75">
      <c r="A11" s="253" t="s">
        <v>374</v>
      </c>
      <c r="B11" s="253" t="s">
        <v>103</v>
      </c>
      <c r="C11" s="253" t="s">
        <v>375</v>
      </c>
      <c r="D11" s="253" t="s">
        <v>376</v>
      </c>
      <c r="E11" s="253"/>
      <c r="F11" s="254">
        <f>F12+F48+F56+F60+F68+F72+F100+F116+F120+F124</f>
        <v>174532283.07999998</v>
      </c>
      <c r="G11" s="254">
        <f>G12+G48+G56+G60+G68+G72+G100+G116+G120+G124</f>
        <v>173794128.54999998</v>
      </c>
      <c r="H11" s="254">
        <f>G11/F11*100</f>
        <v>99.57706705202403</v>
      </c>
    </row>
    <row r="12" spans="1:8" ht="15">
      <c r="A12" s="255" t="s">
        <v>102</v>
      </c>
      <c r="B12" s="255" t="s">
        <v>103</v>
      </c>
      <c r="C12" s="255" t="s">
        <v>377</v>
      </c>
      <c r="D12" s="255" t="s">
        <v>376</v>
      </c>
      <c r="E12" s="255"/>
      <c r="F12" s="256">
        <f>F13+F18+F27+F35+F38</f>
        <v>14905756.700000001</v>
      </c>
      <c r="G12" s="256">
        <f>G13+G18+G27+G35+G38</f>
        <v>14790759.290000001</v>
      </c>
      <c r="H12" s="256">
        <f aca="true" t="shared" si="0" ref="H12:H75">G12/F12*100</f>
        <v>99.22850337413598</v>
      </c>
    </row>
    <row r="13" spans="1:8" ht="30">
      <c r="A13" s="257" t="s">
        <v>378</v>
      </c>
      <c r="B13" s="257" t="s">
        <v>103</v>
      </c>
      <c r="C13" s="257" t="s">
        <v>379</v>
      </c>
      <c r="D13" s="257" t="s">
        <v>265</v>
      </c>
      <c r="E13" s="257" t="s">
        <v>103</v>
      </c>
      <c r="F13" s="258">
        <f>F14</f>
        <v>2095763.72</v>
      </c>
      <c r="G13" s="258">
        <f>G14</f>
        <v>2030766.31</v>
      </c>
      <c r="H13" s="259">
        <f t="shared" si="0"/>
        <v>96.89862891604976</v>
      </c>
    </row>
    <row r="14" spans="1:8" ht="75">
      <c r="A14" s="260" t="s">
        <v>190</v>
      </c>
      <c r="B14" s="260" t="s">
        <v>105</v>
      </c>
      <c r="C14" s="260" t="s">
        <v>379</v>
      </c>
      <c r="D14" s="260" t="s">
        <v>265</v>
      </c>
      <c r="E14" s="260" t="s">
        <v>164</v>
      </c>
      <c r="F14" s="259">
        <f>F15</f>
        <v>2095763.72</v>
      </c>
      <c r="G14" s="259">
        <f>G15</f>
        <v>2030766.31</v>
      </c>
      <c r="H14" s="259">
        <f t="shared" si="0"/>
        <v>96.89862891604976</v>
      </c>
    </row>
    <row r="15" spans="1:8" ht="30">
      <c r="A15" s="260" t="s">
        <v>380</v>
      </c>
      <c r="B15" s="260" t="s">
        <v>105</v>
      </c>
      <c r="C15" s="260" t="s">
        <v>379</v>
      </c>
      <c r="D15" s="260" t="s">
        <v>265</v>
      </c>
      <c r="E15" s="260" t="s">
        <v>266</v>
      </c>
      <c r="F15" s="259">
        <f>F16+F17</f>
        <v>2095763.72</v>
      </c>
      <c r="G15" s="259">
        <f>G16+G17</f>
        <v>2030766.31</v>
      </c>
      <c r="H15" s="259">
        <f t="shared" si="0"/>
        <v>96.89862891604976</v>
      </c>
    </row>
    <row r="16" spans="1:8" ht="30">
      <c r="A16" s="260" t="s">
        <v>364</v>
      </c>
      <c r="B16" s="260" t="s">
        <v>105</v>
      </c>
      <c r="C16" s="260" t="s">
        <v>379</v>
      </c>
      <c r="D16" s="260" t="s">
        <v>265</v>
      </c>
      <c r="E16" s="260" t="s">
        <v>263</v>
      </c>
      <c r="F16" s="259">
        <v>1638403</v>
      </c>
      <c r="G16" s="259">
        <v>1573405.59</v>
      </c>
      <c r="H16" s="259">
        <f t="shared" si="0"/>
        <v>96.03288018881801</v>
      </c>
    </row>
    <row r="17" spans="1:8" ht="60">
      <c r="A17" s="260" t="s">
        <v>363</v>
      </c>
      <c r="B17" s="260" t="s">
        <v>105</v>
      </c>
      <c r="C17" s="260" t="s">
        <v>379</v>
      </c>
      <c r="D17" s="260" t="s">
        <v>265</v>
      </c>
      <c r="E17" s="260" t="s">
        <v>264</v>
      </c>
      <c r="F17" s="259">
        <v>457360.72</v>
      </c>
      <c r="G17" s="259">
        <v>457360.72</v>
      </c>
      <c r="H17" s="259">
        <f t="shared" si="0"/>
        <v>100</v>
      </c>
    </row>
    <row r="18" spans="1:8" ht="45">
      <c r="A18" s="257" t="s">
        <v>107</v>
      </c>
      <c r="B18" s="257" t="s">
        <v>103</v>
      </c>
      <c r="C18" s="257" t="s">
        <v>381</v>
      </c>
      <c r="D18" s="257" t="s">
        <v>382</v>
      </c>
      <c r="E18" s="257" t="s">
        <v>103</v>
      </c>
      <c r="F18" s="258">
        <f>F19+F24</f>
        <v>11225074.42</v>
      </c>
      <c r="G18" s="258">
        <f>G19+G24</f>
        <v>11225074.42</v>
      </c>
      <c r="H18" s="259">
        <f t="shared" si="0"/>
        <v>100</v>
      </c>
    </row>
    <row r="19" spans="1:8" ht="75">
      <c r="A19" s="260" t="s">
        <v>190</v>
      </c>
      <c r="B19" s="260" t="s">
        <v>105</v>
      </c>
      <c r="C19" s="260" t="s">
        <v>381</v>
      </c>
      <c r="D19" s="260" t="s">
        <v>382</v>
      </c>
      <c r="E19" s="260" t="s">
        <v>164</v>
      </c>
      <c r="F19" s="259">
        <f>F20</f>
        <v>9603071.43</v>
      </c>
      <c r="G19" s="259">
        <f>G20</f>
        <v>9603071.43</v>
      </c>
      <c r="H19" s="259">
        <f t="shared" si="0"/>
        <v>100</v>
      </c>
    </row>
    <row r="20" spans="1:8" ht="30">
      <c r="A20" s="260" t="s">
        <v>380</v>
      </c>
      <c r="B20" s="260" t="s">
        <v>105</v>
      </c>
      <c r="C20" s="260" t="s">
        <v>381</v>
      </c>
      <c r="D20" s="260" t="s">
        <v>382</v>
      </c>
      <c r="E20" s="260" t="s">
        <v>266</v>
      </c>
      <c r="F20" s="259">
        <f>F21+F22</f>
        <v>9603071.43</v>
      </c>
      <c r="G20" s="259">
        <f>G21+G22</f>
        <v>9603071.43</v>
      </c>
      <c r="H20" s="259">
        <f t="shared" si="0"/>
        <v>100</v>
      </c>
    </row>
    <row r="21" spans="1:8" ht="30">
      <c r="A21" s="260" t="s">
        <v>364</v>
      </c>
      <c r="B21" s="260" t="s">
        <v>105</v>
      </c>
      <c r="C21" s="260" t="s">
        <v>381</v>
      </c>
      <c r="D21" s="260" t="s">
        <v>382</v>
      </c>
      <c r="E21" s="260" t="s">
        <v>263</v>
      </c>
      <c r="F21" s="259">
        <v>7405838.41</v>
      </c>
      <c r="G21" s="259">
        <v>7405838.41</v>
      </c>
      <c r="H21" s="259">
        <f t="shared" si="0"/>
        <v>100</v>
      </c>
    </row>
    <row r="22" spans="1:8" ht="60">
      <c r="A22" s="260" t="s">
        <v>363</v>
      </c>
      <c r="B22" s="260" t="s">
        <v>105</v>
      </c>
      <c r="C22" s="260" t="s">
        <v>381</v>
      </c>
      <c r="D22" s="260" t="s">
        <v>382</v>
      </c>
      <c r="E22" s="260" t="s">
        <v>264</v>
      </c>
      <c r="F22" s="259">
        <v>2197233.02</v>
      </c>
      <c r="G22" s="259">
        <v>2197233.02</v>
      </c>
      <c r="H22" s="259">
        <f t="shared" si="0"/>
        <v>100</v>
      </c>
    </row>
    <row r="23" spans="1:8" ht="30">
      <c r="A23" s="260" t="s">
        <v>189</v>
      </c>
      <c r="B23" s="260" t="s">
        <v>105</v>
      </c>
      <c r="C23" s="260" t="s">
        <v>381</v>
      </c>
      <c r="D23" s="260" t="s">
        <v>382</v>
      </c>
      <c r="E23" s="260" t="s">
        <v>188</v>
      </c>
      <c r="F23" s="259">
        <f>F24</f>
        <v>1622002.99</v>
      </c>
      <c r="G23" s="259">
        <f>G24</f>
        <v>1622002.99</v>
      </c>
      <c r="H23" s="259">
        <f t="shared" si="0"/>
        <v>100</v>
      </c>
    </row>
    <row r="24" spans="1:8" ht="45">
      <c r="A24" s="260" t="s">
        <v>324</v>
      </c>
      <c r="B24" s="260" t="s">
        <v>105</v>
      </c>
      <c r="C24" s="260" t="s">
        <v>381</v>
      </c>
      <c r="D24" s="260" t="s">
        <v>382</v>
      </c>
      <c r="E24" s="260" t="s">
        <v>325</v>
      </c>
      <c r="F24" s="259">
        <f>F25+F26</f>
        <v>1622002.99</v>
      </c>
      <c r="G24" s="259">
        <f>G25+G26</f>
        <v>1622002.99</v>
      </c>
      <c r="H24" s="259">
        <f t="shared" si="0"/>
        <v>100</v>
      </c>
    </row>
    <row r="25" spans="1:8" ht="15">
      <c r="A25" s="260" t="s">
        <v>383</v>
      </c>
      <c r="B25" s="260" t="s">
        <v>105</v>
      </c>
      <c r="C25" s="260" t="s">
        <v>381</v>
      </c>
      <c r="D25" s="260" t="s">
        <v>382</v>
      </c>
      <c r="E25" s="260" t="s">
        <v>157</v>
      </c>
      <c r="F25" s="259">
        <v>1306603.71</v>
      </c>
      <c r="G25" s="259">
        <v>1306603.71</v>
      </c>
      <c r="H25" s="259">
        <f t="shared" si="0"/>
        <v>100</v>
      </c>
    </row>
    <row r="26" spans="1:8" ht="15">
      <c r="A26" s="260" t="s">
        <v>322</v>
      </c>
      <c r="B26" s="260" t="s">
        <v>105</v>
      </c>
      <c r="C26" s="260" t="s">
        <v>381</v>
      </c>
      <c r="D26" s="260" t="s">
        <v>382</v>
      </c>
      <c r="E26" s="260" t="s">
        <v>323</v>
      </c>
      <c r="F26" s="259">
        <v>315399.28</v>
      </c>
      <c r="G26" s="259">
        <v>315399.28</v>
      </c>
      <c r="H26" s="259">
        <f t="shared" si="0"/>
        <v>100</v>
      </c>
    </row>
    <row r="27" spans="1:8" ht="45">
      <c r="A27" s="257" t="s">
        <v>114</v>
      </c>
      <c r="B27" s="257" t="s">
        <v>103</v>
      </c>
      <c r="C27" s="257" t="s">
        <v>384</v>
      </c>
      <c r="D27" s="257" t="s">
        <v>385</v>
      </c>
      <c r="E27" s="257" t="s">
        <v>103</v>
      </c>
      <c r="F27" s="258">
        <f>F28</f>
        <v>1216825.56</v>
      </c>
      <c r="G27" s="258">
        <f>G28</f>
        <v>1216825.56</v>
      </c>
      <c r="H27" s="259">
        <f t="shared" si="0"/>
        <v>100</v>
      </c>
    </row>
    <row r="28" spans="1:8" ht="75">
      <c r="A28" s="260" t="s">
        <v>190</v>
      </c>
      <c r="B28" s="260" t="s">
        <v>147</v>
      </c>
      <c r="C28" s="260" t="s">
        <v>384</v>
      </c>
      <c r="D28" s="260" t="s">
        <v>385</v>
      </c>
      <c r="E28" s="260" t="s">
        <v>164</v>
      </c>
      <c r="F28" s="259">
        <f>F29</f>
        <v>1216825.56</v>
      </c>
      <c r="G28" s="259">
        <f>G29</f>
        <v>1216825.56</v>
      </c>
      <c r="H28" s="259">
        <f t="shared" si="0"/>
        <v>100</v>
      </c>
    </row>
    <row r="29" spans="1:8" ht="30">
      <c r="A29" s="260" t="s">
        <v>380</v>
      </c>
      <c r="B29" s="260" t="s">
        <v>147</v>
      </c>
      <c r="C29" s="260" t="s">
        <v>384</v>
      </c>
      <c r="D29" s="260" t="s">
        <v>385</v>
      </c>
      <c r="E29" s="260" t="s">
        <v>266</v>
      </c>
      <c r="F29" s="259">
        <f>F30+F31</f>
        <v>1216825.56</v>
      </c>
      <c r="G29" s="259">
        <f>G30+G31</f>
        <v>1216825.56</v>
      </c>
      <c r="H29" s="259">
        <f t="shared" si="0"/>
        <v>100</v>
      </c>
    </row>
    <row r="30" spans="1:8" ht="30">
      <c r="A30" s="260" t="s">
        <v>364</v>
      </c>
      <c r="B30" s="260" t="s">
        <v>147</v>
      </c>
      <c r="C30" s="260" t="s">
        <v>384</v>
      </c>
      <c r="D30" s="260" t="s">
        <v>385</v>
      </c>
      <c r="E30" s="260" t="s">
        <v>263</v>
      </c>
      <c r="F30" s="259">
        <v>935509.67</v>
      </c>
      <c r="G30" s="259">
        <v>935509.67</v>
      </c>
      <c r="H30" s="259">
        <f t="shared" si="0"/>
        <v>100</v>
      </c>
    </row>
    <row r="31" spans="1:8" ht="60">
      <c r="A31" s="260" t="s">
        <v>363</v>
      </c>
      <c r="B31" s="260" t="s">
        <v>147</v>
      </c>
      <c r="C31" s="260" t="s">
        <v>384</v>
      </c>
      <c r="D31" s="260" t="s">
        <v>385</v>
      </c>
      <c r="E31" s="260" t="s">
        <v>264</v>
      </c>
      <c r="F31" s="259">
        <v>281315.89</v>
      </c>
      <c r="G31" s="259">
        <v>281315.89</v>
      </c>
      <c r="H31" s="259">
        <f t="shared" si="0"/>
        <v>100</v>
      </c>
    </row>
    <row r="32" spans="1:8" ht="15">
      <c r="A32" s="260" t="s">
        <v>193</v>
      </c>
      <c r="B32" s="260" t="s">
        <v>147</v>
      </c>
      <c r="C32" s="260" t="s">
        <v>384</v>
      </c>
      <c r="D32" s="260" t="s">
        <v>385</v>
      </c>
      <c r="E32" s="260" t="s">
        <v>192</v>
      </c>
      <c r="F32" s="259"/>
      <c r="G32" s="259">
        <v>0</v>
      </c>
      <c r="H32" s="259">
        <v>0</v>
      </c>
    </row>
    <row r="33" spans="1:8" ht="15">
      <c r="A33" s="260" t="s">
        <v>269</v>
      </c>
      <c r="B33" s="260" t="s">
        <v>147</v>
      </c>
      <c r="C33" s="260" t="s">
        <v>384</v>
      </c>
      <c r="D33" s="260" t="s">
        <v>385</v>
      </c>
      <c r="E33" s="260" t="s">
        <v>386</v>
      </c>
      <c r="F33" s="259"/>
      <c r="G33" s="259">
        <v>0</v>
      </c>
      <c r="H33" s="259">
        <v>0</v>
      </c>
    </row>
    <row r="34" spans="1:8" ht="15">
      <c r="A34" s="260" t="s">
        <v>387</v>
      </c>
      <c r="B34" s="260" t="s">
        <v>147</v>
      </c>
      <c r="C34" s="260" t="s">
        <v>384</v>
      </c>
      <c r="D34" s="260" t="s">
        <v>385</v>
      </c>
      <c r="E34" s="260" t="s">
        <v>270</v>
      </c>
      <c r="F34" s="259"/>
      <c r="G34" s="259">
        <v>0</v>
      </c>
      <c r="H34" s="259">
        <v>0</v>
      </c>
    </row>
    <row r="35" spans="1:8" ht="30">
      <c r="A35" s="257" t="s">
        <v>388</v>
      </c>
      <c r="B35" s="257" t="s">
        <v>103</v>
      </c>
      <c r="C35" s="257" t="s">
        <v>389</v>
      </c>
      <c r="D35" s="257" t="s">
        <v>390</v>
      </c>
      <c r="E35" s="257" t="s">
        <v>103</v>
      </c>
      <c r="F35" s="258">
        <v>50000</v>
      </c>
      <c r="G35" s="258">
        <v>0</v>
      </c>
      <c r="H35" s="259">
        <f t="shared" si="0"/>
        <v>0</v>
      </c>
    </row>
    <row r="36" spans="1:8" ht="15">
      <c r="A36" s="260" t="s">
        <v>193</v>
      </c>
      <c r="B36" s="260" t="s">
        <v>105</v>
      </c>
      <c r="C36" s="260" t="s">
        <v>389</v>
      </c>
      <c r="D36" s="260" t="s">
        <v>390</v>
      </c>
      <c r="E36" s="260" t="s">
        <v>192</v>
      </c>
      <c r="F36" s="259">
        <v>50000</v>
      </c>
      <c r="G36" s="259">
        <v>0</v>
      </c>
      <c r="H36" s="259">
        <f t="shared" si="0"/>
        <v>0</v>
      </c>
    </row>
    <row r="37" spans="1:8" ht="15">
      <c r="A37" s="260" t="s">
        <v>391</v>
      </c>
      <c r="B37" s="260" t="s">
        <v>105</v>
      </c>
      <c r="C37" s="260" t="s">
        <v>389</v>
      </c>
      <c r="D37" s="260" t="s">
        <v>390</v>
      </c>
      <c r="E37" s="260" t="s">
        <v>392</v>
      </c>
      <c r="F37" s="259">
        <v>50000</v>
      </c>
      <c r="G37" s="259">
        <v>0</v>
      </c>
      <c r="H37" s="259">
        <f t="shared" si="0"/>
        <v>0</v>
      </c>
    </row>
    <row r="38" spans="1:8" ht="15">
      <c r="A38" s="257" t="s">
        <v>393</v>
      </c>
      <c r="B38" s="257" t="s">
        <v>103</v>
      </c>
      <c r="C38" s="257" t="s">
        <v>394</v>
      </c>
      <c r="D38" s="257" t="s">
        <v>395</v>
      </c>
      <c r="E38" s="257" t="s">
        <v>103</v>
      </c>
      <c r="F38" s="258">
        <f>F39+F42</f>
        <v>318093</v>
      </c>
      <c r="G38" s="258">
        <f>G39+G42</f>
        <v>318093</v>
      </c>
      <c r="H38" s="258">
        <f>G38/F38*100</f>
        <v>100</v>
      </c>
    </row>
    <row r="39" spans="1:8" ht="30">
      <c r="A39" s="260" t="s">
        <v>189</v>
      </c>
      <c r="B39" s="260" t="s">
        <v>103</v>
      </c>
      <c r="C39" s="260" t="s">
        <v>394</v>
      </c>
      <c r="D39" s="260" t="s">
        <v>395</v>
      </c>
      <c r="E39" s="260" t="s">
        <v>188</v>
      </c>
      <c r="F39" s="259">
        <v>700</v>
      </c>
      <c r="G39" s="259">
        <v>700</v>
      </c>
      <c r="H39" s="259">
        <f t="shared" si="0"/>
        <v>100</v>
      </c>
    </row>
    <row r="40" spans="1:8" ht="45">
      <c r="A40" s="260" t="s">
        <v>324</v>
      </c>
      <c r="B40" s="260" t="s">
        <v>105</v>
      </c>
      <c r="C40" s="260" t="s">
        <v>394</v>
      </c>
      <c r="D40" s="260" t="s">
        <v>395</v>
      </c>
      <c r="E40" s="260" t="s">
        <v>325</v>
      </c>
      <c r="F40" s="259">
        <v>700</v>
      </c>
      <c r="G40" s="259">
        <v>700</v>
      </c>
      <c r="H40" s="259">
        <f t="shared" si="0"/>
        <v>100</v>
      </c>
    </row>
    <row r="41" spans="1:8" ht="15">
      <c r="A41" s="260" t="s">
        <v>383</v>
      </c>
      <c r="B41" s="260" t="s">
        <v>105</v>
      </c>
      <c r="C41" s="260" t="s">
        <v>394</v>
      </c>
      <c r="D41" s="260" t="s">
        <v>395</v>
      </c>
      <c r="E41" s="260" t="s">
        <v>157</v>
      </c>
      <c r="F41" s="259">
        <v>700</v>
      </c>
      <c r="G41" s="259">
        <v>700</v>
      </c>
      <c r="H41" s="259">
        <f t="shared" si="0"/>
        <v>100</v>
      </c>
    </row>
    <row r="42" spans="1:8" ht="15">
      <c r="A42" s="260" t="s">
        <v>396</v>
      </c>
      <c r="B42" s="260" t="s">
        <v>103</v>
      </c>
      <c r="C42" s="260" t="s">
        <v>394</v>
      </c>
      <c r="D42" s="260" t="s">
        <v>397</v>
      </c>
      <c r="E42" s="260" t="s">
        <v>103</v>
      </c>
      <c r="F42" s="259">
        <f>F43</f>
        <v>317393</v>
      </c>
      <c r="G42" s="259">
        <f>G43</f>
        <v>317393</v>
      </c>
      <c r="H42" s="259">
        <f t="shared" si="0"/>
        <v>100</v>
      </c>
    </row>
    <row r="43" spans="1:8" ht="15">
      <c r="A43" s="260" t="s">
        <v>193</v>
      </c>
      <c r="B43" s="260" t="s">
        <v>105</v>
      </c>
      <c r="C43" s="260" t="s">
        <v>394</v>
      </c>
      <c r="D43" s="260" t="s">
        <v>397</v>
      </c>
      <c r="E43" s="260" t="s">
        <v>192</v>
      </c>
      <c r="F43" s="259">
        <f>F44</f>
        <v>317393</v>
      </c>
      <c r="G43" s="259">
        <f>G44</f>
        <v>317393</v>
      </c>
      <c r="H43" s="259">
        <f t="shared" si="0"/>
        <v>100</v>
      </c>
    </row>
    <row r="44" spans="1:8" ht="15">
      <c r="A44" s="260" t="s">
        <v>269</v>
      </c>
      <c r="B44" s="260" t="s">
        <v>105</v>
      </c>
      <c r="C44" s="260" t="s">
        <v>394</v>
      </c>
      <c r="D44" s="260" t="s">
        <v>397</v>
      </c>
      <c r="E44" s="260" t="s">
        <v>386</v>
      </c>
      <c r="F44" s="259">
        <f>F45+F46+F47</f>
        <v>317393</v>
      </c>
      <c r="G44" s="259">
        <f>G45+G46+G47</f>
        <v>317393</v>
      </c>
      <c r="H44" s="259">
        <f t="shared" si="0"/>
        <v>100</v>
      </c>
    </row>
    <row r="45" spans="1:8" ht="30">
      <c r="A45" s="260" t="s">
        <v>398</v>
      </c>
      <c r="B45" s="260" t="s">
        <v>105</v>
      </c>
      <c r="C45" s="260" t="s">
        <v>394</v>
      </c>
      <c r="D45" s="260" t="s">
        <v>397</v>
      </c>
      <c r="E45" s="260" t="s">
        <v>399</v>
      </c>
      <c r="F45" s="259">
        <v>188654</v>
      </c>
      <c r="G45" s="259">
        <v>188654</v>
      </c>
      <c r="H45" s="259">
        <f t="shared" si="0"/>
        <v>100</v>
      </c>
    </row>
    <row r="46" spans="1:8" ht="15">
      <c r="A46" s="260" t="s">
        <v>400</v>
      </c>
      <c r="B46" s="260" t="s">
        <v>105</v>
      </c>
      <c r="C46" s="260" t="s">
        <v>394</v>
      </c>
      <c r="D46" s="260" t="s">
        <v>397</v>
      </c>
      <c r="E46" s="260" t="s">
        <v>401</v>
      </c>
      <c r="F46" s="259">
        <v>26498</v>
      </c>
      <c r="G46" s="259">
        <v>26498</v>
      </c>
      <c r="H46" s="259">
        <f t="shared" si="0"/>
        <v>100</v>
      </c>
    </row>
    <row r="47" spans="1:8" ht="15">
      <c r="A47" s="260" t="s">
        <v>387</v>
      </c>
      <c r="B47" s="260" t="s">
        <v>105</v>
      </c>
      <c r="C47" s="260" t="s">
        <v>394</v>
      </c>
      <c r="D47" s="260" t="s">
        <v>397</v>
      </c>
      <c r="E47" s="260" t="s">
        <v>270</v>
      </c>
      <c r="F47" s="259">
        <v>102241</v>
      </c>
      <c r="G47" s="259">
        <v>102241</v>
      </c>
      <c r="H47" s="259">
        <f t="shared" si="0"/>
        <v>100</v>
      </c>
    </row>
    <row r="48" spans="1:8" ht="15">
      <c r="A48" s="257" t="s">
        <v>402</v>
      </c>
      <c r="B48" s="257" t="s">
        <v>103</v>
      </c>
      <c r="C48" s="257" t="s">
        <v>403</v>
      </c>
      <c r="D48" s="257" t="s">
        <v>404</v>
      </c>
      <c r="E48" s="257" t="s">
        <v>103</v>
      </c>
      <c r="F48" s="258">
        <f>F49</f>
        <v>379200</v>
      </c>
      <c r="G48" s="258">
        <f>G49</f>
        <v>379200</v>
      </c>
      <c r="H48" s="259">
        <f t="shared" si="0"/>
        <v>100</v>
      </c>
    </row>
    <row r="49" spans="1:8" ht="75">
      <c r="A49" s="260" t="s">
        <v>190</v>
      </c>
      <c r="B49" s="260" t="s">
        <v>105</v>
      </c>
      <c r="C49" s="260" t="s">
        <v>403</v>
      </c>
      <c r="D49" s="260" t="s">
        <v>404</v>
      </c>
      <c r="E49" s="260" t="s">
        <v>164</v>
      </c>
      <c r="F49" s="259">
        <f>F50+F53</f>
        <v>379200</v>
      </c>
      <c r="G49" s="259">
        <f>G50+G53</f>
        <v>379200</v>
      </c>
      <c r="H49" s="259">
        <f t="shared" si="0"/>
        <v>100</v>
      </c>
    </row>
    <row r="50" spans="1:8" ht="30">
      <c r="A50" s="260" t="s">
        <v>380</v>
      </c>
      <c r="B50" s="260" t="s">
        <v>105</v>
      </c>
      <c r="C50" s="260" t="s">
        <v>403</v>
      </c>
      <c r="D50" s="260" t="s">
        <v>404</v>
      </c>
      <c r="E50" s="260" t="s">
        <v>266</v>
      </c>
      <c r="F50" s="259">
        <f>F51+F52</f>
        <v>344482.3</v>
      </c>
      <c r="G50" s="259">
        <f>G51+G52</f>
        <v>344482.3</v>
      </c>
      <c r="H50" s="259">
        <f t="shared" si="0"/>
        <v>100</v>
      </c>
    </row>
    <row r="51" spans="1:8" ht="30">
      <c r="A51" s="260" t="s">
        <v>364</v>
      </c>
      <c r="B51" s="260" t="s">
        <v>105</v>
      </c>
      <c r="C51" s="260" t="s">
        <v>403</v>
      </c>
      <c r="D51" s="260" t="s">
        <v>404</v>
      </c>
      <c r="E51" s="260" t="s">
        <v>263</v>
      </c>
      <c r="F51" s="259">
        <v>265361.51</v>
      </c>
      <c r="G51" s="259">
        <v>265361.51</v>
      </c>
      <c r="H51" s="259">
        <f t="shared" si="0"/>
        <v>100</v>
      </c>
    </row>
    <row r="52" spans="1:8" ht="60">
      <c r="A52" s="260" t="s">
        <v>363</v>
      </c>
      <c r="B52" s="260" t="s">
        <v>105</v>
      </c>
      <c r="C52" s="260" t="s">
        <v>403</v>
      </c>
      <c r="D52" s="260" t="s">
        <v>404</v>
      </c>
      <c r="E52" s="260" t="s">
        <v>264</v>
      </c>
      <c r="F52" s="259">
        <v>79120.79</v>
      </c>
      <c r="G52" s="259">
        <v>79120.79</v>
      </c>
      <c r="H52" s="259">
        <f t="shared" si="0"/>
        <v>100</v>
      </c>
    </row>
    <row r="53" spans="1:8" ht="30">
      <c r="A53" s="260" t="s">
        <v>189</v>
      </c>
      <c r="B53" s="260" t="s">
        <v>105</v>
      </c>
      <c r="C53" s="260" t="s">
        <v>403</v>
      </c>
      <c r="D53" s="260" t="s">
        <v>404</v>
      </c>
      <c r="E53" s="260" t="s">
        <v>188</v>
      </c>
      <c r="F53" s="259">
        <f>F54</f>
        <v>34717.7</v>
      </c>
      <c r="G53" s="259">
        <f>G54</f>
        <v>34717.7</v>
      </c>
      <c r="H53" s="259">
        <f t="shared" si="0"/>
        <v>100</v>
      </c>
    </row>
    <row r="54" spans="1:8" ht="45">
      <c r="A54" s="260" t="s">
        <v>324</v>
      </c>
      <c r="B54" s="260" t="s">
        <v>105</v>
      </c>
      <c r="C54" s="260" t="s">
        <v>403</v>
      </c>
      <c r="D54" s="260" t="s">
        <v>404</v>
      </c>
      <c r="E54" s="260" t="s">
        <v>325</v>
      </c>
      <c r="F54" s="259">
        <f>F55</f>
        <v>34717.7</v>
      </c>
      <c r="G54" s="259">
        <f>G55</f>
        <v>34717.7</v>
      </c>
      <c r="H54" s="259">
        <f t="shared" si="0"/>
        <v>100</v>
      </c>
    </row>
    <row r="55" spans="1:8" ht="15">
      <c r="A55" s="260" t="s">
        <v>383</v>
      </c>
      <c r="B55" s="260" t="s">
        <v>105</v>
      </c>
      <c r="C55" s="260" t="s">
        <v>403</v>
      </c>
      <c r="D55" s="260" t="s">
        <v>404</v>
      </c>
      <c r="E55" s="260" t="s">
        <v>157</v>
      </c>
      <c r="F55" s="259">
        <v>34717.7</v>
      </c>
      <c r="G55" s="259">
        <v>34717.7</v>
      </c>
      <c r="H55" s="259">
        <f t="shared" si="0"/>
        <v>100</v>
      </c>
    </row>
    <row r="56" spans="1:8" ht="45">
      <c r="A56" s="257" t="s">
        <v>293</v>
      </c>
      <c r="B56" s="257" t="s">
        <v>103</v>
      </c>
      <c r="C56" s="257" t="s">
        <v>405</v>
      </c>
      <c r="D56" s="257" t="s">
        <v>406</v>
      </c>
      <c r="E56" s="257" t="s">
        <v>103</v>
      </c>
      <c r="F56" s="258">
        <f>F57</f>
        <v>52208.42</v>
      </c>
      <c r="G56" s="258">
        <f>G57</f>
        <v>52208.42</v>
      </c>
      <c r="H56" s="259">
        <f t="shared" si="0"/>
        <v>100</v>
      </c>
    </row>
    <row r="57" spans="1:8" ht="30">
      <c r="A57" s="260" t="s">
        <v>189</v>
      </c>
      <c r="B57" s="260" t="s">
        <v>103</v>
      </c>
      <c r="C57" s="260" t="s">
        <v>405</v>
      </c>
      <c r="D57" s="260" t="s">
        <v>406</v>
      </c>
      <c r="E57" s="260" t="s">
        <v>188</v>
      </c>
      <c r="F57" s="259">
        <f>F58</f>
        <v>52208.42</v>
      </c>
      <c r="G57" s="259">
        <f>G58</f>
        <v>52208.42</v>
      </c>
      <c r="H57" s="259">
        <f t="shared" si="0"/>
        <v>100</v>
      </c>
    </row>
    <row r="58" spans="1:8" ht="45">
      <c r="A58" s="260" t="s">
        <v>324</v>
      </c>
      <c r="B58" s="260" t="s">
        <v>103</v>
      </c>
      <c r="C58" s="260" t="s">
        <v>405</v>
      </c>
      <c r="D58" s="260" t="s">
        <v>406</v>
      </c>
      <c r="E58" s="260" t="s">
        <v>325</v>
      </c>
      <c r="F58" s="259">
        <v>52208.42</v>
      </c>
      <c r="G58" s="259">
        <v>52208.42</v>
      </c>
      <c r="H58" s="259">
        <f t="shared" si="0"/>
        <v>100</v>
      </c>
    </row>
    <row r="59" spans="1:8" ht="15">
      <c r="A59" s="260" t="s">
        <v>383</v>
      </c>
      <c r="B59" s="260" t="s">
        <v>103</v>
      </c>
      <c r="C59" s="260" t="s">
        <v>405</v>
      </c>
      <c r="D59" s="260" t="s">
        <v>406</v>
      </c>
      <c r="E59" s="260" t="s">
        <v>157</v>
      </c>
      <c r="F59" s="259">
        <v>52208.42</v>
      </c>
      <c r="G59" s="259">
        <v>52208.42</v>
      </c>
      <c r="H59" s="259">
        <f t="shared" si="0"/>
        <v>100</v>
      </c>
    </row>
    <row r="60" spans="1:8" ht="15">
      <c r="A60" s="257" t="s">
        <v>117</v>
      </c>
      <c r="B60" s="257" t="s">
        <v>103</v>
      </c>
      <c r="C60" s="257" t="s">
        <v>407</v>
      </c>
      <c r="D60" s="257" t="s">
        <v>408</v>
      </c>
      <c r="E60" s="257" t="s">
        <v>103</v>
      </c>
      <c r="F60" s="258">
        <f>F61+F65</f>
        <v>59300</v>
      </c>
      <c r="G60" s="258">
        <f>G61+G65</f>
        <v>59300</v>
      </c>
      <c r="H60" s="259">
        <f t="shared" si="0"/>
        <v>100</v>
      </c>
    </row>
    <row r="61" spans="1:8" ht="75">
      <c r="A61" s="260" t="s">
        <v>190</v>
      </c>
      <c r="B61" s="260" t="s">
        <v>147</v>
      </c>
      <c r="C61" s="260" t="s">
        <v>407</v>
      </c>
      <c r="D61" s="260" t="s">
        <v>408</v>
      </c>
      <c r="E61" s="260" t="s">
        <v>164</v>
      </c>
      <c r="F61" s="259">
        <f>F62</f>
        <v>56793</v>
      </c>
      <c r="G61" s="259">
        <f>G62</f>
        <v>56793</v>
      </c>
      <c r="H61" s="259">
        <f t="shared" si="0"/>
        <v>100</v>
      </c>
    </row>
    <row r="62" spans="1:8" ht="30">
      <c r="A62" s="260" t="s">
        <v>380</v>
      </c>
      <c r="B62" s="260" t="s">
        <v>147</v>
      </c>
      <c r="C62" s="260" t="s">
        <v>407</v>
      </c>
      <c r="D62" s="260" t="s">
        <v>408</v>
      </c>
      <c r="E62" s="260" t="s">
        <v>266</v>
      </c>
      <c r="F62" s="259">
        <f>F63+F64</f>
        <v>56793</v>
      </c>
      <c r="G62" s="259">
        <f>G63+G64</f>
        <v>56793</v>
      </c>
      <c r="H62" s="259">
        <f t="shared" si="0"/>
        <v>100</v>
      </c>
    </row>
    <row r="63" spans="1:8" ht="30">
      <c r="A63" s="260" t="s">
        <v>364</v>
      </c>
      <c r="B63" s="260" t="s">
        <v>147</v>
      </c>
      <c r="C63" s="260" t="s">
        <v>407</v>
      </c>
      <c r="D63" s="260" t="s">
        <v>408</v>
      </c>
      <c r="E63" s="260" t="s">
        <v>263</v>
      </c>
      <c r="F63" s="259">
        <v>43619.81</v>
      </c>
      <c r="G63" s="259">
        <v>43619.81</v>
      </c>
      <c r="H63" s="259">
        <f t="shared" si="0"/>
        <v>100</v>
      </c>
    </row>
    <row r="64" spans="1:8" ht="60">
      <c r="A64" s="260" t="s">
        <v>363</v>
      </c>
      <c r="B64" s="260" t="s">
        <v>147</v>
      </c>
      <c r="C64" s="260" t="s">
        <v>407</v>
      </c>
      <c r="D64" s="260" t="s">
        <v>408</v>
      </c>
      <c r="E64" s="260" t="s">
        <v>264</v>
      </c>
      <c r="F64" s="259">
        <v>13173.19</v>
      </c>
      <c r="G64" s="259">
        <v>13173.19</v>
      </c>
      <c r="H64" s="259">
        <f t="shared" si="0"/>
        <v>100</v>
      </c>
    </row>
    <row r="65" spans="1:8" ht="30">
      <c r="A65" s="260" t="s">
        <v>189</v>
      </c>
      <c r="B65" s="260" t="s">
        <v>147</v>
      </c>
      <c r="C65" s="260" t="s">
        <v>407</v>
      </c>
      <c r="D65" s="260" t="s">
        <v>408</v>
      </c>
      <c r="E65" s="260" t="s">
        <v>188</v>
      </c>
      <c r="F65" s="259">
        <f>F66</f>
        <v>2507</v>
      </c>
      <c r="G65" s="259">
        <f>G66</f>
        <v>2507</v>
      </c>
      <c r="H65" s="259">
        <f t="shared" si="0"/>
        <v>100</v>
      </c>
    </row>
    <row r="66" spans="1:8" ht="45">
      <c r="A66" s="260" t="s">
        <v>324</v>
      </c>
      <c r="B66" s="260" t="s">
        <v>147</v>
      </c>
      <c r="C66" s="260" t="s">
        <v>407</v>
      </c>
      <c r="D66" s="260" t="s">
        <v>408</v>
      </c>
      <c r="E66" s="260" t="s">
        <v>325</v>
      </c>
      <c r="F66" s="259">
        <f>F67</f>
        <v>2507</v>
      </c>
      <c r="G66" s="259">
        <f>G67</f>
        <v>2507</v>
      </c>
      <c r="H66" s="259">
        <f t="shared" si="0"/>
        <v>100</v>
      </c>
    </row>
    <row r="67" spans="1:8" ht="15">
      <c r="A67" s="260" t="s">
        <v>383</v>
      </c>
      <c r="B67" s="260" t="s">
        <v>147</v>
      </c>
      <c r="C67" s="260" t="s">
        <v>407</v>
      </c>
      <c r="D67" s="260" t="s">
        <v>408</v>
      </c>
      <c r="E67" s="260" t="s">
        <v>157</v>
      </c>
      <c r="F67" s="259">
        <v>2507</v>
      </c>
      <c r="G67" s="259">
        <v>2507</v>
      </c>
      <c r="H67" s="259">
        <f t="shared" si="0"/>
        <v>100</v>
      </c>
    </row>
    <row r="68" spans="1:8" ht="15">
      <c r="A68" s="257" t="s">
        <v>140</v>
      </c>
      <c r="B68" s="257" t="s">
        <v>103</v>
      </c>
      <c r="C68" s="257" t="s">
        <v>409</v>
      </c>
      <c r="D68" s="257" t="s">
        <v>410</v>
      </c>
      <c r="E68" s="257" t="s">
        <v>103</v>
      </c>
      <c r="F68" s="258">
        <f aca="true" t="shared" si="1" ref="F68:G70">F69</f>
        <v>3112926</v>
      </c>
      <c r="G68" s="258">
        <f t="shared" si="1"/>
        <v>2685265.29</v>
      </c>
      <c r="H68" s="259">
        <f t="shared" si="0"/>
        <v>86.26177718326745</v>
      </c>
    </row>
    <row r="69" spans="1:8" ht="30">
      <c r="A69" s="260" t="s">
        <v>189</v>
      </c>
      <c r="B69" s="260" t="s">
        <v>105</v>
      </c>
      <c r="C69" s="260" t="s">
        <v>409</v>
      </c>
      <c r="D69" s="260" t="s">
        <v>410</v>
      </c>
      <c r="E69" s="260" t="s">
        <v>188</v>
      </c>
      <c r="F69" s="259">
        <f t="shared" si="1"/>
        <v>3112926</v>
      </c>
      <c r="G69" s="259">
        <f t="shared" si="1"/>
        <v>2685265.29</v>
      </c>
      <c r="H69" s="259">
        <f t="shared" si="0"/>
        <v>86.26177718326745</v>
      </c>
    </row>
    <row r="70" spans="1:8" ht="45">
      <c r="A70" s="260" t="s">
        <v>324</v>
      </c>
      <c r="B70" s="260" t="s">
        <v>105</v>
      </c>
      <c r="C70" s="260" t="s">
        <v>409</v>
      </c>
      <c r="D70" s="260" t="s">
        <v>410</v>
      </c>
      <c r="E70" s="260" t="s">
        <v>325</v>
      </c>
      <c r="F70" s="259">
        <f t="shared" si="1"/>
        <v>3112926</v>
      </c>
      <c r="G70" s="259">
        <f t="shared" si="1"/>
        <v>2685265.29</v>
      </c>
      <c r="H70" s="259">
        <f t="shared" si="0"/>
        <v>86.26177718326745</v>
      </c>
    </row>
    <row r="71" spans="1:8" ht="15">
      <c r="A71" s="260" t="s">
        <v>383</v>
      </c>
      <c r="B71" s="260" t="s">
        <v>105</v>
      </c>
      <c r="C71" s="260" t="s">
        <v>409</v>
      </c>
      <c r="D71" s="260" t="s">
        <v>410</v>
      </c>
      <c r="E71" s="260" t="s">
        <v>157</v>
      </c>
      <c r="F71" s="259">
        <v>3112926</v>
      </c>
      <c r="G71" s="259">
        <v>2685265.29</v>
      </c>
      <c r="H71" s="259">
        <f t="shared" si="0"/>
        <v>86.26177718326745</v>
      </c>
    </row>
    <row r="72" spans="1:8" ht="15">
      <c r="A72" s="257" t="s">
        <v>119</v>
      </c>
      <c r="B72" s="257" t="s">
        <v>103</v>
      </c>
      <c r="C72" s="257" t="s">
        <v>411</v>
      </c>
      <c r="D72" s="257" t="s">
        <v>376</v>
      </c>
      <c r="E72" s="257" t="s">
        <v>103</v>
      </c>
      <c r="F72" s="258">
        <f>F73+F82</f>
        <v>148760709.78</v>
      </c>
      <c r="G72" s="258">
        <f>G73+G82</f>
        <v>148565213.37</v>
      </c>
      <c r="H72" s="259">
        <f t="shared" si="0"/>
        <v>99.86858330382456</v>
      </c>
    </row>
    <row r="73" spans="1:8" ht="15">
      <c r="A73" s="257" t="s">
        <v>122</v>
      </c>
      <c r="B73" s="257" t="s">
        <v>105</v>
      </c>
      <c r="C73" s="257" t="s">
        <v>412</v>
      </c>
      <c r="D73" s="257" t="s">
        <v>376</v>
      </c>
      <c r="E73" s="257"/>
      <c r="F73" s="258">
        <f>F74+F78</f>
        <v>140861283.76</v>
      </c>
      <c r="G73" s="258">
        <f>G74+G78</f>
        <v>140665787.35</v>
      </c>
      <c r="H73" s="259">
        <f t="shared" si="0"/>
        <v>99.86121352526285</v>
      </c>
    </row>
    <row r="74" spans="1:8" ht="15">
      <c r="A74" s="257" t="s">
        <v>413</v>
      </c>
      <c r="B74" s="257" t="s">
        <v>105</v>
      </c>
      <c r="C74" s="257" t="s">
        <v>412</v>
      </c>
      <c r="D74" s="257" t="s">
        <v>414</v>
      </c>
      <c r="E74" s="257" t="s">
        <v>103</v>
      </c>
      <c r="F74" s="258">
        <f aca="true" t="shared" si="2" ref="F74:G76">F75</f>
        <v>140106700.01</v>
      </c>
      <c r="G74" s="258">
        <f t="shared" si="2"/>
        <v>140106700.01</v>
      </c>
      <c r="H74" s="259">
        <f t="shared" si="0"/>
        <v>100</v>
      </c>
    </row>
    <row r="75" spans="1:8" ht="30">
      <c r="A75" s="260" t="s">
        <v>415</v>
      </c>
      <c r="B75" s="260" t="s">
        <v>105</v>
      </c>
      <c r="C75" s="260" t="s">
        <v>412</v>
      </c>
      <c r="D75" s="260" t="s">
        <v>414</v>
      </c>
      <c r="E75" s="260" t="s">
        <v>416</v>
      </c>
      <c r="F75" s="259">
        <f t="shared" si="2"/>
        <v>140106700.01</v>
      </c>
      <c r="G75" s="259">
        <f t="shared" si="2"/>
        <v>140106700.01</v>
      </c>
      <c r="H75" s="259">
        <f t="shared" si="0"/>
        <v>100</v>
      </c>
    </row>
    <row r="76" spans="1:8" ht="15">
      <c r="A76" s="260" t="s">
        <v>417</v>
      </c>
      <c r="B76" s="260" t="s">
        <v>105</v>
      </c>
      <c r="C76" s="260" t="s">
        <v>412</v>
      </c>
      <c r="D76" s="260" t="s">
        <v>414</v>
      </c>
      <c r="E76" s="260" t="s">
        <v>418</v>
      </c>
      <c r="F76" s="259">
        <f t="shared" si="2"/>
        <v>140106700.01</v>
      </c>
      <c r="G76" s="259">
        <f t="shared" si="2"/>
        <v>140106700.01</v>
      </c>
      <c r="H76" s="259">
        <f aca="true" t="shared" si="3" ref="H76:H126">G76/F76*100</f>
        <v>100</v>
      </c>
    </row>
    <row r="77" spans="1:8" ht="45">
      <c r="A77" s="260" t="s">
        <v>359</v>
      </c>
      <c r="B77" s="260" t="s">
        <v>105</v>
      </c>
      <c r="C77" s="260" t="s">
        <v>412</v>
      </c>
      <c r="D77" s="260" t="s">
        <v>414</v>
      </c>
      <c r="E77" s="260" t="s">
        <v>361</v>
      </c>
      <c r="F77" s="259">
        <v>140106700.01</v>
      </c>
      <c r="G77" s="259">
        <v>140106700.01</v>
      </c>
      <c r="H77" s="259">
        <f t="shared" si="3"/>
        <v>100</v>
      </c>
    </row>
    <row r="78" spans="1:8" ht="15">
      <c r="A78" s="261" t="s">
        <v>362</v>
      </c>
      <c r="B78" s="261" t="s">
        <v>105</v>
      </c>
      <c r="C78" s="261" t="s">
        <v>412</v>
      </c>
      <c r="D78" s="261" t="s">
        <v>419</v>
      </c>
      <c r="E78" s="261" t="s">
        <v>103</v>
      </c>
      <c r="F78" s="262">
        <f aca="true" t="shared" si="4" ref="F78:G80">F79</f>
        <v>754583.75</v>
      </c>
      <c r="G78" s="262">
        <f t="shared" si="4"/>
        <v>559087.34</v>
      </c>
      <c r="H78" s="259">
        <f t="shared" si="3"/>
        <v>74.09215213023074</v>
      </c>
    </row>
    <row r="79" spans="1:8" ht="30">
      <c r="A79" s="260" t="s">
        <v>189</v>
      </c>
      <c r="B79" s="260" t="s">
        <v>105</v>
      </c>
      <c r="C79" s="260" t="s">
        <v>412</v>
      </c>
      <c r="D79" s="260" t="s">
        <v>419</v>
      </c>
      <c r="E79" s="260" t="s">
        <v>188</v>
      </c>
      <c r="F79" s="259">
        <f t="shared" si="4"/>
        <v>754583.75</v>
      </c>
      <c r="G79" s="259">
        <f t="shared" si="4"/>
        <v>559087.34</v>
      </c>
      <c r="H79" s="259">
        <f t="shared" si="3"/>
        <v>74.09215213023074</v>
      </c>
    </row>
    <row r="80" spans="1:8" ht="45">
      <c r="A80" s="260" t="s">
        <v>324</v>
      </c>
      <c r="B80" s="260" t="s">
        <v>105</v>
      </c>
      <c r="C80" s="260" t="s">
        <v>412</v>
      </c>
      <c r="D80" s="260" t="s">
        <v>419</v>
      </c>
      <c r="E80" s="260" t="s">
        <v>325</v>
      </c>
      <c r="F80" s="259">
        <f t="shared" si="4"/>
        <v>754583.75</v>
      </c>
      <c r="G80" s="259">
        <f t="shared" si="4"/>
        <v>559087.34</v>
      </c>
      <c r="H80" s="259">
        <f t="shared" si="3"/>
        <v>74.09215213023074</v>
      </c>
    </row>
    <row r="81" spans="1:8" ht="15">
      <c r="A81" s="260" t="s">
        <v>383</v>
      </c>
      <c r="B81" s="260" t="s">
        <v>105</v>
      </c>
      <c r="C81" s="260" t="s">
        <v>412</v>
      </c>
      <c r="D81" s="260" t="s">
        <v>419</v>
      </c>
      <c r="E81" s="260" t="s">
        <v>157</v>
      </c>
      <c r="F81" s="259">
        <v>754583.75</v>
      </c>
      <c r="G81" s="259">
        <v>559087.34</v>
      </c>
      <c r="H81" s="259">
        <f t="shared" si="3"/>
        <v>74.09215213023074</v>
      </c>
    </row>
    <row r="82" spans="1:8" ht="15">
      <c r="A82" s="255" t="s">
        <v>217</v>
      </c>
      <c r="B82" s="255"/>
      <c r="C82" s="255"/>
      <c r="D82" s="255"/>
      <c r="E82" s="255"/>
      <c r="F82" s="256">
        <f>F83+F88+F92+F96</f>
        <v>7899426.02</v>
      </c>
      <c r="G82" s="256">
        <f>G83+G88+G92+G96</f>
        <v>7899426.02</v>
      </c>
      <c r="H82" s="259">
        <f t="shared" si="3"/>
        <v>100</v>
      </c>
    </row>
    <row r="83" spans="1:8" ht="30">
      <c r="A83" s="260" t="s">
        <v>420</v>
      </c>
      <c r="B83" s="260" t="s">
        <v>103</v>
      </c>
      <c r="C83" s="260" t="s">
        <v>421</v>
      </c>
      <c r="D83" s="260" t="s">
        <v>422</v>
      </c>
      <c r="E83" s="260" t="s">
        <v>103</v>
      </c>
      <c r="F83" s="259">
        <f>F84</f>
        <v>1736316.02</v>
      </c>
      <c r="G83" s="259">
        <f>G84</f>
        <v>1736316.02</v>
      </c>
      <c r="H83" s="259">
        <f t="shared" si="3"/>
        <v>100</v>
      </c>
    </row>
    <row r="84" spans="1:8" ht="30">
      <c r="A84" s="260" t="s">
        <v>189</v>
      </c>
      <c r="B84" s="260" t="s">
        <v>103</v>
      </c>
      <c r="C84" s="260" t="s">
        <v>421</v>
      </c>
      <c r="D84" s="260" t="s">
        <v>422</v>
      </c>
      <c r="E84" s="260" t="s">
        <v>188</v>
      </c>
      <c r="F84" s="259">
        <f>F85</f>
        <v>1736316.02</v>
      </c>
      <c r="G84" s="259">
        <f>G85</f>
        <v>1736316.02</v>
      </c>
      <c r="H84" s="259">
        <f t="shared" si="3"/>
        <v>100</v>
      </c>
    </row>
    <row r="85" spans="1:8" ht="45">
      <c r="A85" s="260" t="s">
        <v>324</v>
      </c>
      <c r="B85" s="260" t="s">
        <v>103</v>
      </c>
      <c r="C85" s="260" t="s">
        <v>421</v>
      </c>
      <c r="D85" s="260" t="s">
        <v>422</v>
      </c>
      <c r="E85" s="260" t="s">
        <v>325</v>
      </c>
      <c r="F85" s="259">
        <f>F86+F87</f>
        <v>1736316.02</v>
      </c>
      <c r="G85" s="259">
        <f>G86+G87</f>
        <v>1736316.02</v>
      </c>
      <c r="H85" s="259">
        <f t="shared" si="3"/>
        <v>100</v>
      </c>
    </row>
    <row r="86" spans="1:8" ht="15">
      <c r="A86" s="260" t="s">
        <v>383</v>
      </c>
      <c r="B86" s="260" t="s">
        <v>103</v>
      </c>
      <c r="C86" s="260" t="s">
        <v>421</v>
      </c>
      <c r="D86" s="260" t="s">
        <v>422</v>
      </c>
      <c r="E86" s="260" t="s">
        <v>157</v>
      </c>
      <c r="F86" s="259">
        <v>1064197</v>
      </c>
      <c r="G86" s="259">
        <v>1064197</v>
      </c>
      <c r="H86" s="259">
        <f t="shared" si="3"/>
        <v>100</v>
      </c>
    </row>
    <row r="87" spans="1:8" ht="15">
      <c r="A87" s="260" t="s">
        <v>322</v>
      </c>
      <c r="B87" s="260" t="s">
        <v>103</v>
      </c>
      <c r="C87" s="260" t="s">
        <v>421</v>
      </c>
      <c r="D87" s="260" t="s">
        <v>422</v>
      </c>
      <c r="E87" s="260" t="s">
        <v>323</v>
      </c>
      <c r="F87" s="259">
        <v>672119.02</v>
      </c>
      <c r="G87" s="259">
        <v>672119.02</v>
      </c>
      <c r="H87" s="259">
        <f t="shared" si="3"/>
        <v>100</v>
      </c>
    </row>
    <row r="88" spans="1:8" ht="15">
      <c r="A88" s="257" t="s">
        <v>360</v>
      </c>
      <c r="B88" s="257" t="s">
        <v>103</v>
      </c>
      <c r="C88" s="257" t="s">
        <v>421</v>
      </c>
      <c r="D88" s="257" t="s">
        <v>423</v>
      </c>
      <c r="E88" s="257" t="s">
        <v>103</v>
      </c>
      <c r="F88" s="258">
        <f aca="true" t="shared" si="5" ref="F88:G90">F89</f>
        <v>2163230</v>
      </c>
      <c r="G88" s="258">
        <f t="shared" si="5"/>
        <v>2163230</v>
      </c>
      <c r="H88" s="256">
        <f t="shared" si="3"/>
        <v>100</v>
      </c>
    </row>
    <row r="89" spans="1:8" ht="30">
      <c r="A89" s="260" t="s">
        <v>189</v>
      </c>
      <c r="B89" s="260" t="s">
        <v>103</v>
      </c>
      <c r="C89" s="260" t="s">
        <v>421</v>
      </c>
      <c r="D89" s="260" t="s">
        <v>423</v>
      </c>
      <c r="E89" s="260" t="s">
        <v>188</v>
      </c>
      <c r="F89" s="259">
        <f t="shared" si="5"/>
        <v>2163230</v>
      </c>
      <c r="G89" s="259">
        <f t="shared" si="5"/>
        <v>2163230</v>
      </c>
      <c r="H89" s="259">
        <f t="shared" si="3"/>
        <v>100</v>
      </c>
    </row>
    <row r="90" spans="1:8" ht="45">
      <c r="A90" s="260" t="s">
        <v>324</v>
      </c>
      <c r="B90" s="260" t="s">
        <v>103</v>
      </c>
      <c r="C90" s="260" t="s">
        <v>421</v>
      </c>
      <c r="D90" s="260" t="s">
        <v>423</v>
      </c>
      <c r="E90" s="260" t="s">
        <v>325</v>
      </c>
      <c r="F90" s="259">
        <f t="shared" si="5"/>
        <v>2163230</v>
      </c>
      <c r="G90" s="259">
        <f t="shared" si="5"/>
        <v>2163230</v>
      </c>
      <c r="H90" s="259">
        <f t="shared" si="3"/>
        <v>100</v>
      </c>
    </row>
    <row r="91" spans="1:8" ht="15">
      <c r="A91" s="260" t="s">
        <v>383</v>
      </c>
      <c r="B91" s="260" t="s">
        <v>103</v>
      </c>
      <c r="C91" s="260" t="s">
        <v>421</v>
      </c>
      <c r="D91" s="260" t="s">
        <v>423</v>
      </c>
      <c r="E91" s="260" t="s">
        <v>157</v>
      </c>
      <c r="F91" s="259">
        <v>2163230</v>
      </c>
      <c r="G91" s="259">
        <v>2163230</v>
      </c>
      <c r="H91" s="259">
        <f t="shared" si="3"/>
        <v>100</v>
      </c>
    </row>
    <row r="92" spans="1:8" ht="15">
      <c r="A92" s="257" t="s">
        <v>424</v>
      </c>
      <c r="B92" s="257" t="s">
        <v>103</v>
      </c>
      <c r="C92" s="257" t="s">
        <v>421</v>
      </c>
      <c r="D92" s="257" t="s">
        <v>425</v>
      </c>
      <c r="E92" s="257" t="s">
        <v>103</v>
      </c>
      <c r="F92" s="258">
        <f aca="true" t="shared" si="6" ref="F92:G94">F93</f>
        <v>999280</v>
      </c>
      <c r="G92" s="258">
        <f t="shared" si="6"/>
        <v>999280</v>
      </c>
      <c r="H92" s="256">
        <f t="shared" si="3"/>
        <v>100</v>
      </c>
    </row>
    <row r="93" spans="1:8" ht="30">
      <c r="A93" s="260" t="s">
        <v>189</v>
      </c>
      <c r="B93" s="260" t="s">
        <v>103</v>
      </c>
      <c r="C93" s="260" t="s">
        <v>421</v>
      </c>
      <c r="D93" s="260" t="s">
        <v>425</v>
      </c>
      <c r="E93" s="260" t="s">
        <v>188</v>
      </c>
      <c r="F93" s="259">
        <f t="shared" si="6"/>
        <v>999280</v>
      </c>
      <c r="G93" s="259">
        <f t="shared" si="6"/>
        <v>999280</v>
      </c>
      <c r="H93" s="259">
        <f t="shared" si="3"/>
        <v>100</v>
      </c>
    </row>
    <row r="94" spans="1:8" ht="45">
      <c r="A94" s="260" t="s">
        <v>324</v>
      </c>
      <c r="B94" s="260" t="s">
        <v>103</v>
      </c>
      <c r="C94" s="260" t="s">
        <v>421</v>
      </c>
      <c r="D94" s="260" t="s">
        <v>425</v>
      </c>
      <c r="E94" s="260" t="s">
        <v>325</v>
      </c>
      <c r="F94" s="259">
        <f t="shared" si="6"/>
        <v>999280</v>
      </c>
      <c r="G94" s="259">
        <f t="shared" si="6"/>
        <v>999280</v>
      </c>
      <c r="H94" s="259">
        <f t="shared" si="3"/>
        <v>100</v>
      </c>
    </row>
    <row r="95" spans="1:8" ht="15">
      <c r="A95" s="260" t="s">
        <v>383</v>
      </c>
      <c r="B95" s="260" t="s">
        <v>103</v>
      </c>
      <c r="C95" s="260" t="s">
        <v>421</v>
      </c>
      <c r="D95" s="260" t="s">
        <v>425</v>
      </c>
      <c r="E95" s="260" t="s">
        <v>157</v>
      </c>
      <c r="F95" s="259">
        <v>999280</v>
      </c>
      <c r="G95" s="259">
        <v>999280</v>
      </c>
      <c r="H95" s="259">
        <f t="shared" si="3"/>
        <v>100</v>
      </c>
    </row>
    <row r="96" spans="1:8" ht="15">
      <c r="A96" s="257" t="s">
        <v>426</v>
      </c>
      <c r="B96" s="257" t="s">
        <v>103</v>
      </c>
      <c r="C96" s="257" t="s">
        <v>421</v>
      </c>
      <c r="D96" s="257" t="s">
        <v>427</v>
      </c>
      <c r="E96" s="257" t="s">
        <v>103</v>
      </c>
      <c r="F96" s="258">
        <f>F97</f>
        <v>3000600</v>
      </c>
      <c r="G96" s="258">
        <f>G97</f>
        <v>3000600</v>
      </c>
      <c r="H96" s="256">
        <f t="shared" si="3"/>
        <v>100</v>
      </c>
    </row>
    <row r="97" spans="1:8" ht="30">
      <c r="A97" s="260" t="s">
        <v>189</v>
      </c>
      <c r="B97" s="260" t="s">
        <v>103</v>
      </c>
      <c r="C97" s="260" t="s">
        <v>421</v>
      </c>
      <c r="D97" s="260" t="s">
        <v>427</v>
      </c>
      <c r="E97" s="260" t="s">
        <v>188</v>
      </c>
      <c r="F97" s="259">
        <v>3000600</v>
      </c>
      <c r="G97" s="259">
        <v>3000600</v>
      </c>
      <c r="H97" s="259">
        <f t="shared" si="3"/>
        <v>100</v>
      </c>
    </row>
    <row r="98" spans="1:8" ht="45">
      <c r="A98" s="260" t="s">
        <v>324</v>
      </c>
      <c r="B98" s="260" t="s">
        <v>103</v>
      </c>
      <c r="C98" s="260" t="s">
        <v>421</v>
      </c>
      <c r="D98" s="260" t="s">
        <v>427</v>
      </c>
      <c r="E98" s="260" t="s">
        <v>325</v>
      </c>
      <c r="F98" s="259">
        <v>3000600</v>
      </c>
      <c r="G98" s="259">
        <v>3000600</v>
      </c>
      <c r="H98" s="259">
        <f t="shared" si="3"/>
        <v>100</v>
      </c>
    </row>
    <row r="99" spans="1:8" ht="15">
      <c r="A99" s="260" t="s">
        <v>383</v>
      </c>
      <c r="B99" s="260" t="s">
        <v>103</v>
      </c>
      <c r="C99" s="260" t="s">
        <v>421</v>
      </c>
      <c r="D99" s="260" t="s">
        <v>427</v>
      </c>
      <c r="E99" s="260" t="s">
        <v>157</v>
      </c>
      <c r="F99" s="259">
        <v>3000600</v>
      </c>
      <c r="G99" s="259">
        <v>3000600</v>
      </c>
      <c r="H99" s="259">
        <f t="shared" si="3"/>
        <v>100</v>
      </c>
    </row>
    <row r="100" spans="1:8" ht="15">
      <c r="A100" s="257" t="s">
        <v>428</v>
      </c>
      <c r="B100" s="257" t="s">
        <v>103</v>
      </c>
      <c r="C100" s="257" t="s">
        <v>375</v>
      </c>
      <c r="D100" s="257" t="s">
        <v>376</v>
      </c>
      <c r="E100" s="257"/>
      <c r="F100" s="258">
        <f>F101+F111</f>
        <v>6345182.7</v>
      </c>
      <c r="G100" s="258">
        <f>G101+G111</f>
        <v>6345182.7</v>
      </c>
      <c r="H100" s="258">
        <f t="shared" si="3"/>
        <v>100</v>
      </c>
    </row>
    <row r="101" spans="1:8" ht="15">
      <c r="A101" s="257" t="s">
        <v>429</v>
      </c>
      <c r="B101" s="257"/>
      <c r="C101" s="257"/>
      <c r="D101" s="257"/>
      <c r="E101" s="257"/>
      <c r="F101" s="258">
        <f>F102+F107</f>
        <v>4244582.7</v>
      </c>
      <c r="G101" s="258">
        <f>G102+G107</f>
        <v>4244582.7</v>
      </c>
      <c r="H101" s="258">
        <f>G101/F101*100</f>
        <v>100</v>
      </c>
    </row>
    <row r="102" spans="1:8" ht="15">
      <c r="A102" s="257" t="s">
        <v>430</v>
      </c>
      <c r="B102" s="257" t="s">
        <v>105</v>
      </c>
      <c r="C102" s="257" t="s">
        <v>431</v>
      </c>
      <c r="D102" s="257" t="s">
        <v>376</v>
      </c>
      <c r="E102" s="257" t="s">
        <v>103</v>
      </c>
      <c r="F102" s="258">
        <f>F103</f>
        <v>3705415.7</v>
      </c>
      <c r="G102" s="258">
        <f>G103</f>
        <v>3705415.7</v>
      </c>
      <c r="H102" s="258">
        <f>G102/F102*100</f>
        <v>100</v>
      </c>
    </row>
    <row r="103" spans="1:8" ht="45">
      <c r="A103" s="260" t="s">
        <v>432</v>
      </c>
      <c r="B103" s="260" t="s">
        <v>105</v>
      </c>
      <c r="C103" s="260" t="s">
        <v>431</v>
      </c>
      <c r="D103" s="260" t="s">
        <v>433</v>
      </c>
      <c r="E103" s="260" t="s">
        <v>191</v>
      </c>
      <c r="F103" s="259">
        <f>F104</f>
        <v>3705415.7</v>
      </c>
      <c r="G103" s="259">
        <f>G104</f>
        <v>3705415.7</v>
      </c>
      <c r="H103" s="259">
        <f t="shared" si="3"/>
        <v>100</v>
      </c>
    </row>
    <row r="104" spans="1:8" ht="15">
      <c r="A104" s="260" t="s">
        <v>434</v>
      </c>
      <c r="B104" s="260" t="s">
        <v>105</v>
      </c>
      <c r="C104" s="260" t="s">
        <v>431</v>
      </c>
      <c r="D104" s="260" t="s">
        <v>433</v>
      </c>
      <c r="E104" s="260" t="s">
        <v>435</v>
      </c>
      <c r="F104" s="259">
        <f>F105+F106</f>
        <v>3705415.7</v>
      </c>
      <c r="G104" s="259">
        <f>G105+G106</f>
        <v>3705415.7</v>
      </c>
      <c r="H104" s="259">
        <f t="shared" si="3"/>
        <v>100</v>
      </c>
    </row>
    <row r="105" spans="1:8" ht="28.5" customHeight="1">
      <c r="A105" s="260" t="s">
        <v>436</v>
      </c>
      <c r="B105" s="260" t="s">
        <v>105</v>
      </c>
      <c r="C105" s="260" t="s">
        <v>431</v>
      </c>
      <c r="D105" s="260" t="s">
        <v>433</v>
      </c>
      <c r="E105" s="260" t="s">
        <v>268</v>
      </c>
      <c r="F105" s="259">
        <v>3405415.7</v>
      </c>
      <c r="G105" s="259">
        <v>3405415.7</v>
      </c>
      <c r="H105" s="259">
        <f t="shared" si="3"/>
        <v>100</v>
      </c>
    </row>
    <row r="106" spans="1:8" ht="15">
      <c r="A106" s="260" t="s">
        <v>328</v>
      </c>
      <c r="B106" s="260" t="s">
        <v>105</v>
      </c>
      <c r="C106" s="260" t="s">
        <v>431</v>
      </c>
      <c r="D106" s="260" t="s">
        <v>433</v>
      </c>
      <c r="E106" s="260" t="s">
        <v>271</v>
      </c>
      <c r="F106" s="259">
        <v>300000</v>
      </c>
      <c r="G106" s="259">
        <v>300000</v>
      </c>
      <c r="H106" s="259">
        <f t="shared" si="3"/>
        <v>100</v>
      </c>
    </row>
    <row r="107" spans="1:8" ht="15">
      <c r="A107" s="257" t="s">
        <v>437</v>
      </c>
      <c r="B107" s="257" t="s">
        <v>103</v>
      </c>
      <c r="C107" s="257" t="s">
        <v>431</v>
      </c>
      <c r="D107" s="257" t="s">
        <v>438</v>
      </c>
      <c r="E107" s="257" t="s">
        <v>103</v>
      </c>
      <c r="F107" s="258">
        <f aca="true" t="shared" si="7" ref="F107:G109">F108</f>
        <v>539167</v>
      </c>
      <c r="G107" s="258">
        <f t="shared" si="7"/>
        <v>539167</v>
      </c>
      <c r="H107" s="258">
        <f t="shared" si="3"/>
        <v>100</v>
      </c>
    </row>
    <row r="108" spans="1:8" ht="45">
      <c r="A108" s="260" t="s">
        <v>432</v>
      </c>
      <c r="B108" s="260" t="s">
        <v>105</v>
      </c>
      <c r="C108" s="260" t="s">
        <v>431</v>
      </c>
      <c r="D108" s="260" t="s">
        <v>438</v>
      </c>
      <c r="E108" s="260" t="s">
        <v>191</v>
      </c>
      <c r="F108" s="259">
        <f t="shared" si="7"/>
        <v>539167</v>
      </c>
      <c r="G108" s="259">
        <f t="shared" si="7"/>
        <v>539167</v>
      </c>
      <c r="H108" s="259">
        <f t="shared" si="3"/>
        <v>100</v>
      </c>
    </row>
    <row r="109" spans="1:8" ht="15">
      <c r="A109" s="260" t="s">
        <v>434</v>
      </c>
      <c r="B109" s="260" t="s">
        <v>105</v>
      </c>
      <c r="C109" s="260" t="s">
        <v>431</v>
      </c>
      <c r="D109" s="260" t="s">
        <v>438</v>
      </c>
      <c r="E109" s="260" t="s">
        <v>435</v>
      </c>
      <c r="F109" s="259">
        <f t="shared" si="7"/>
        <v>539167</v>
      </c>
      <c r="G109" s="259">
        <f t="shared" si="7"/>
        <v>539167</v>
      </c>
      <c r="H109" s="259">
        <f t="shared" si="3"/>
        <v>100</v>
      </c>
    </row>
    <row r="110" spans="1:8" ht="32.25" customHeight="1">
      <c r="A110" s="260" t="s">
        <v>436</v>
      </c>
      <c r="B110" s="260" t="s">
        <v>105</v>
      </c>
      <c r="C110" s="260" t="s">
        <v>431</v>
      </c>
      <c r="D110" s="260" t="s">
        <v>438</v>
      </c>
      <c r="E110" s="260" t="s">
        <v>268</v>
      </c>
      <c r="F110" s="259">
        <v>539167</v>
      </c>
      <c r="G110" s="259">
        <v>539167</v>
      </c>
      <c r="H110" s="259">
        <f t="shared" si="3"/>
        <v>100</v>
      </c>
    </row>
    <row r="111" spans="1:8" ht="45">
      <c r="A111" s="257" t="s">
        <v>439</v>
      </c>
      <c r="B111" s="257" t="s">
        <v>105</v>
      </c>
      <c r="C111" s="257" t="s">
        <v>431</v>
      </c>
      <c r="D111" s="257" t="s">
        <v>440</v>
      </c>
      <c r="E111" s="257" t="s">
        <v>103</v>
      </c>
      <c r="F111" s="258">
        <f>F112</f>
        <v>2100600</v>
      </c>
      <c r="G111" s="258">
        <f>G112</f>
        <v>2100600</v>
      </c>
      <c r="H111" s="258">
        <f t="shared" si="3"/>
        <v>100</v>
      </c>
    </row>
    <row r="112" spans="1:8" ht="30">
      <c r="A112" s="260" t="s">
        <v>189</v>
      </c>
      <c r="B112" s="260" t="s">
        <v>105</v>
      </c>
      <c r="C112" s="260" t="s">
        <v>431</v>
      </c>
      <c r="D112" s="260" t="s">
        <v>454</v>
      </c>
      <c r="E112" s="260" t="s">
        <v>188</v>
      </c>
      <c r="F112" s="259">
        <f>F113</f>
        <v>2100600</v>
      </c>
      <c r="G112" s="259">
        <f>G113</f>
        <v>2100600</v>
      </c>
      <c r="H112" s="259">
        <f t="shared" si="3"/>
        <v>100</v>
      </c>
    </row>
    <row r="113" spans="1:8" ht="22.5" customHeight="1">
      <c r="A113" s="260" t="s">
        <v>324</v>
      </c>
      <c r="B113" s="260" t="s">
        <v>105</v>
      </c>
      <c r="C113" s="260" t="s">
        <v>431</v>
      </c>
      <c r="D113" s="260" t="s">
        <v>454</v>
      </c>
      <c r="E113" s="260" t="s">
        <v>325</v>
      </c>
      <c r="F113" s="259">
        <f>F114+F115</f>
        <v>2100600</v>
      </c>
      <c r="G113" s="259">
        <f>G114+G115</f>
        <v>2100600</v>
      </c>
      <c r="H113" s="259">
        <f t="shared" si="3"/>
        <v>100</v>
      </c>
    </row>
    <row r="114" spans="1:8" ht="15">
      <c r="A114" s="260" t="s">
        <v>383</v>
      </c>
      <c r="B114" s="260" t="s">
        <v>105</v>
      </c>
      <c r="C114" s="260" t="s">
        <v>431</v>
      </c>
      <c r="D114" s="260" t="s">
        <v>440</v>
      </c>
      <c r="E114" s="260" t="s">
        <v>157</v>
      </c>
      <c r="F114" s="259">
        <v>1931040</v>
      </c>
      <c r="G114" s="259">
        <v>1931040</v>
      </c>
      <c r="H114" s="259">
        <f t="shared" si="3"/>
        <v>100</v>
      </c>
    </row>
    <row r="115" spans="1:8" ht="15">
      <c r="A115" s="260" t="s">
        <v>383</v>
      </c>
      <c r="B115" s="260" t="s">
        <v>105</v>
      </c>
      <c r="C115" s="260" t="s">
        <v>431</v>
      </c>
      <c r="D115" s="260" t="s">
        <v>433</v>
      </c>
      <c r="E115" s="260" t="s">
        <v>157</v>
      </c>
      <c r="F115" s="259">
        <v>169560</v>
      </c>
      <c r="G115" s="259">
        <v>169560</v>
      </c>
      <c r="H115" s="259">
        <f t="shared" si="3"/>
        <v>100</v>
      </c>
    </row>
    <row r="116" spans="1:8" ht="15">
      <c r="A116" s="257" t="s">
        <v>326</v>
      </c>
      <c r="B116" s="257" t="s">
        <v>103</v>
      </c>
      <c r="C116" s="257" t="s">
        <v>441</v>
      </c>
      <c r="D116" s="257" t="s">
        <v>442</v>
      </c>
      <c r="E116" s="257" t="s">
        <v>103</v>
      </c>
      <c r="F116" s="258">
        <f aca="true" t="shared" si="8" ref="F116:G118">F117</f>
        <v>681372</v>
      </c>
      <c r="G116" s="258">
        <f t="shared" si="8"/>
        <v>681372</v>
      </c>
      <c r="H116" s="258">
        <f t="shared" si="3"/>
        <v>100</v>
      </c>
    </row>
    <row r="117" spans="1:8" ht="30">
      <c r="A117" s="260" t="s">
        <v>194</v>
      </c>
      <c r="B117" s="260" t="s">
        <v>105</v>
      </c>
      <c r="C117" s="260" t="s">
        <v>441</v>
      </c>
      <c r="D117" s="260" t="s">
        <v>442</v>
      </c>
      <c r="E117" s="260" t="s">
        <v>109</v>
      </c>
      <c r="F117" s="259">
        <f t="shared" si="8"/>
        <v>681372</v>
      </c>
      <c r="G117" s="259">
        <f t="shared" si="8"/>
        <v>681372</v>
      </c>
      <c r="H117" s="259">
        <f t="shared" si="3"/>
        <v>100</v>
      </c>
    </row>
    <row r="118" spans="1:8" ht="30">
      <c r="A118" s="260" t="s">
        <v>443</v>
      </c>
      <c r="B118" s="260" t="s">
        <v>105</v>
      </c>
      <c r="C118" s="260" t="s">
        <v>441</v>
      </c>
      <c r="D118" s="260" t="s">
        <v>442</v>
      </c>
      <c r="E118" s="260" t="s">
        <v>444</v>
      </c>
      <c r="F118" s="259">
        <f t="shared" si="8"/>
        <v>681372</v>
      </c>
      <c r="G118" s="259">
        <f t="shared" si="8"/>
        <v>681372</v>
      </c>
      <c r="H118" s="259">
        <f t="shared" si="3"/>
        <v>100</v>
      </c>
    </row>
    <row r="119" spans="1:8" ht="46.5" customHeight="1">
      <c r="A119" s="260" t="s">
        <v>445</v>
      </c>
      <c r="B119" s="260" t="s">
        <v>105</v>
      </c>
      <c r="C119" s="260" t="s">
        <v>441</v>
      </c>
      <c r="D119" s="260" t="s">
        <v>442</v>
      </c>
      <c r="E119" s="260" t="s">
        <v>446</v>
      </c>
      <c r="F119" s="259">
        <v>681372</v>
      </c>
      <c r="G119" s="259">
        <v>681372</v>
      </c>
      <c r="H119" s="259">
        <f t="shared" si="3"/>
        <v>100</v>
      </c>
    </row>
    <row r="120" spans="1:8" ht="15">
      <c r="A120" s="257" t="s">
        <v>160</v>
      </c>
      <c r="B120" s="257" t="s">
        <v>103</v>
      </c>
      <c r="C120" s="257" t="s">
        <v>447</v>
      </c>
      <c r="D120" s="257" t="s">
        <v>448</v>
      </c>
      <c r="E120" s="257" t="s">
        <v>103</v>
      </c>
      <c r="F120" s="258">
        <f aca="true" t="shared" si="9" ref="F120:G122">F121</f>
        <v>181302.48</v>
      </c>
      <c r="G120" s="258">
        <f t="shared" si="9"/>
        <v>181302.48</v>
      </c>
      <c r="H120" s="258">
        <f t="shared" si="3"/>
        <v>100</v>
      </c>
    </row>
    <row r="121" spans="1:8" ht="30">
      <c r="A121" s="260" t="s">
        <v>189</v>
      </c>
      <c r="B121" s="260" t="s">
        <v>105</v>
      </c>
      <c r="C121" s="260" t="s">
        <v>447</v>
      </c>
      <c r="D121" s="260" t="s">
        <v>448</v>
      </c>
      <c r="E121" s="260" t="s">
        <v>188</v>
      </c>
      <c r="F121" s="259">
        <f t="shared" si="9"/>
        <v>181302.48</v>
      </c>
      <c r="G121" s="259">
        <f t="shared" si="9"/>
        <v>181302.48</v>
      </c>
      <c r="H121" s="259">
        <f t="shared" si="3"/>
        <v>100</v>
      </c>
    </row>
    <row r="122" spans="1:8" ht="45">
      <c r="A122" s="260" t="s">
        <v>324</v>
      </c>
      <c r="B122" s="260" t="s">
        <v>105</v>
      </c>
      <c r="C122" s="260" t="s">
        <v>447</v>
      </c>
      <c r="D122" s="260" t="s">
        <v>448</v>
      </c>
      <c r="E122" s="260" t="s">
        <v>325</v>
      </c>
      <c r="F122" s="259">
        <f t="shared" si="9"/>
        <v>181302.48</v>
      </c>
      <c r="G122" s="259">
        <f t="shared" si="9"/>
        <v>181302.48</v>
      </c>
      <c r="H122" s="259">
        <f t="shared" si="3"/>
        <v>100</v>
      </c>
    </row>
    <row r="123" spans="1:8" ht="15">
      <c r="A123" s="260" t="s">
        <v>383</v>
      </c>
      <c r="B123" s="260" t="s">
        <v>105</v>
      </c>
      <c r="C123" s="260" t="s">
        <v>447</v>
      </c>
      <c r="D123" s="260" t="s">
        <v>448</v>
      </c>
      <c r="E123" s="260" t="s">
        <v>157</v>
      </c>
      <c r="F123" s="259">
        <v>181302.48</v>
      </c>
      <c r="G123" s="259">
        <v>181302.48</v>
      </c>
      <c r="H123" s="259">
        <f t="shared" si="3"/>
        <v>100</v>
      </c>
    </row>
    <row r="124" spans="1:8" ht="45">
      <c r="A124" s="257" t="s">
        <v>449</v>
      </c>
      <c r="B124" s="257" t="s">
        <v>103</v>
      </c>
      <c r="C124" s="257" t="s">
        <v>450</v>
      </c>
      <c r="D124" s="257" t="s">
        <v>451</v>
      </c>
      <c r="E124" s="257" t="s">
        <v>103</v>
      </c>
      <c r="F124" s="258">
        <f>F125</f>
        <v>54325</v>
      </c>
      <c r="G124" s="258">
        <f>G125</f>
        <v>54325</v>
      </c>
      <c r="H124" s="258">
        <f t="shared" si="3"/>
        <v>100</v>
      </c>
    </row>
    <row r="125" spans="1:8" ht="15">
      <c r="A125" s="260" t="s">
        <v>452</v>
      </c>
      <c r="B125" s="260" t="s">
        <v>105</v>
      </c>
      <c r="C125" s="260" t="s">
        <v>450</v>
      </c>
      <c r="D125" s="260" t="s">
        <v>451</v>
      </c>
      <c r="E125" s="260" t="s">
        <v>111</v>
      </c>
      <c r="F125" s="259">
        <f>F126</f>
        <v>54325</v>
      </c>
      <c r="G125" s="259">
        <f>G126</f>
        <v>54325</v>
      </c>
      <c r="H125" s="259">
        <f t="shared" si="3"/>
        <v>100</v>
      </c>
    </row>
    <row r="126" spans="1:8" ht="15">
      <c r="A126" s="260" t="s">
        <v>212</v>
      </c>
      <c r="B126" s="260" t="s">
        <v>105</v>
      </c>
      <c r="C126" s="260" t="s">
        <v>450</v>
      </c>
      <c r="D126" s="260" t="s">
        <v>451</v>
      </c>
      <c r="E126" s="260" t="s">
        <v>162</v>
      </c>
      <c r="F126" s="259">
        <v>54325</v>
      </c>
      <c r="G126" s="259">
        <v>54325</v>
      </c>
      <c r="H126" s="259">
        <f t="shared" si="3"/>
        <v>100</v>
      </c>
    </row>
  </sheetData>
  <sheetProtection/>
  <mergeCells count="7">
    <mergeCell ref="A9:H9"/>
    <mergeCell ref="A1:H1"/>
    <mergeCell ref="A2:H2"/>
    <mergeCell ref="A3:H3"/>
    <mergeCell ref="A4:H4"/>
    <mergeCell ref="A5:H5"/>
    <mergeCell ref="A6:H8"/>
  </mergeCells>
  <printOptions/>
  <pageMargins left="0.5118110236220472" right="0.5118110236220472" top="0.5511811023622047" bottom="0.35433070866141736" header="0.31496062992125984" footer="0.31496062992125984"/>
  <pageSetup errors="blank"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D21"/>
  <sheetViews>
    <sheetView tabSelected="1" zoomScaleSheetLayoutView="100" zoomScalePageLayoutView="0" workbookViewId="0" topLeftCell="B1">
      <selection activeCell="B2" sqref="B2:AD2"/>
    </sheetView>
  </sheetViews>
  <sheetFormatPr defaultColWidth="9.00390625" defaultRowHeight="12.75"/>
  <cols>
    <col min="1" max="1" width="2.25390625" style="222" hidden="1" customWidth="1"/>
    <col min="2" max="2" width="32.25390625" style="222" customWidth="1"/>
    <col min="3" max="3" width="10.00390625" style="222" customWidth="1"/>
    <col min="4" max="4" width="20.625" style="222" customWidth="1"/>
    <col min="5" max="5" width="34.75390625" style="222" hidden="1" customWidth="1"/>
    <col min="6" max="6" width="60.75390625" style="222" hidden="1" customWidth="1"/>
    <col min="7" max="7" width="40.375" style="222" hidden="1" customWidth="1"/>
    <col min="8" max="8" width="54.875" style="222" hidden="1" customWidth="1"/>
    <col min="9" max="9" width="25.625" style="222" hidden="1" customWidth="1"/>
    <col min="10" max="10" width="43.125" style="222" hidden="1" customWidth="1"/>
    <col min="11" max="11" width="32.125" style="222" hidden="1" customWidth="1"/>
    <col min="12" max="12" width="52.75390625" style="222" hidden="1" customWidth="1"/>
    <col min="13" max="13" width="37.25390625" style="222" hidden="1" customWidth="1"/>
    <col min="14" max="14" width="36.375" style="222" hidden="1" customWidth="1"/>
    <col min="15" max="15" width="33.875" style="222" hidden="1" customWidth="1"/>
    <col min="16" max="16" width="15.875" style="222" customWidth="1"/>
    <col min="17" max="17" width="39.75390625" style="222" hidden="1" customWidth="1"/>
    <col min="18" max="18" width="37.125" style="222" hidden="1" customWidth="1"/>
    <col min="19" max="19" width="63.25390625" style="222" hidden="1" customWidth="1"/>
    <col min="20" max="20" width="42.75390625" style="222" hidden="1" customWidth="1"/>
    <col min="21" max="21" width="57.25390625" style="222" hidden="1" customWidth="1"/>
    <col min="22" max="22" width="28.25390625" style="222" hidden="1" customWidth="1"/>
    <col min="23" max="23" width="45.625" style="222" hidden="1" customWidth="1"/>
    <col min="24" max="24" width="33.75390625" style="222" hidden="1" customWidth="1"/>
    <col min="25" max="25" width="54.25390625" style="222" hidden="1" customWidth="1"/>
    <col min="26" max="26" width="38.625" style="222" hidden="1" customWidth="1"/>
    <col min="27" max="27" width="38.125" style="222" hidden="1" customWidth="1"/>
    <col min="28" max="28" width="35.625" style="222" hidden="1" customWidth="1"/>
    <col min="29" max="29" width="15.625" style="222" customWidth="1"/>
    <col min="30" max="30" width="14.875" style="222" customWidth="1"/>
    <col min="31" max="16384" width="9.125" style="222" customWidth="1"/>
  </cols>
  <sheetData>
    <row r="1" spans="1:30" ht="16.5">
      <c r="A1" s="221"/>
      <c r="B1" s="279" t="s">
        <v>139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</row>
    <row r="2" spans="1:30" ht="16.5">
      <c r="A2" s="221"/>
      <c r="B2" s="279" t="s">
        <v>342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</row>
    <row r="3" spans="1:30" ht="16.5">
      <c r="A3" s="221"/>
      <c r="B3" s="265" t="s">
        <v>369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</row>
    <row r="4" spans="1:30" ht="16.5">
      <c r="A4" s="221"/>
      <c r="B4" s="211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73" t="s">
        <v>456</v>
      </c>
      <c r="AD4" s="273"/>
    </row>
    <row r="5" spans="1:30" ht="15" customHeight="1">
      <c r="A5" s="221"/>
      <c r="B5" s="275" t="s">
        <v>292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21"/>
      <c r="AD5" s="221"/>
    </row>
    <row r="6" spans="1:30" ht="21" customHeight="1">
      <c r="A6" s="277" t="s">
        <v>370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</row>
    <row r="7" spans="1:30" ht="16.5">
      <c r="A7" s="274" t="s">
        <v>272</v>
      </c>
      <c r="B7" s="274"/>
      <c r="C7" s="274"/>
      <c r="D7" s="274"/>
      <c r="E7" s="274" t="s">
        <v>273</v>
      </c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</row>
    <row r="8" spans="1:30" ht="57">
      <c r="A8" s="242"/>
      <c r="B8" s="243" t="s">
        <v>295</v>
      </c>
      <c r="C8" s="243" t="s">
        <v>274</v>
      </c>
      <c r="D8" s="243" t="s">
        <v>296</v>
      </c>
      <c r="E8" s="243" t="s">
        <v>297</v>
      </c>
      <c r="F8" s="243" t="s">
        <v>298</v>
      </c>
      <c r="G8" s="243" t="s">
        <v>299</v>
      </c>
      <c r="H8" s="243" t="s">
        <v>300</v>
      </c>
      <c r="I8" s="243" t="s">
        <v>301</v>
      </c>
      <c r="J8" s="243" t="s">
        <v>302</v>
      </c>
      <c r="K8" s="243" t="s">
        <v>303</v>
      </c>
      <c r="L8" s="243" t="s">
        <v>304</v>
      </c>
      <c r="M8" s="243" t="s">
        <v>305</v>
      </c>
      <c r="N8" s="243" t="s">
        <v>306</v>
      </c>
      <c r="O8" s="243" t="s">
        <v>307</v>
      </c>
      <c r="P8" s="247" t="s">
        <v>365</v>
      </c>
      <c r="Q8" s="243" t="s">
        <v>308</v>
      </c>
      <c r="R8" s="243" t="s">
        <v>309</v>
      </c>
      <c r="S8" s="243" t="s">
        <v>310</v>
      </c>
      <c r="T8" s="243" t="s">
        <v>311</v>
      </c>
      <c r="U8" s="243" t="s">
        <v>312</v>
      </c>
      <c r="V8" s="243" t="s">
        <v>313</v>
      </c>
      <c r="W8" s="243" t="s">
        <v>314</v>
      </c>
      <c r="X8" s="243" t="s">
        <v>315</v>
      </c>
      <c r="Y8" s="243" t="s">
        <v>316</v>
      </c>
      <c r="Z8" s="243" t="s">
        <v>317</v>
      </c>
      <c r="AA8" s="243" t="s">
        <v>318</v>
      </c>
      <c r="AB8" s="243" t="s">
        <v>319</v>
      </c>
      <c r="AC8" s="247" t="s">
        <v>366</v>
      </c>
      <c r="AD8" s="247" t="s">
        <v>367</v>
      </c>
    </row>
    <row r="9" spans="1:30" ht="16.5">
      <c r="A9" s="223"/>
      <c r="B9" s="238" t="s">
        <v>275</v>
      </c>
      <c r="C9" s="238" t="s">
        <v>111</v>
      </c>
      <c r="D9" s="238" t="s">
        <v>329</v>
      </c>
      <c r="E9" s="239">
        <v>661532.63</v>
      </c>
      <c r="F9" s="239">
        <v>175093.52</v>
      </c>
      <c r="G9" s="240">
        <v>7251161.98</v>
      </c>
      <c r="H9" s="240">
        <v>-5489438</v>
      </c>
      <c r="I9" s="240">
        <v>0</v>
      </c>
      <c r="J9" s="240">
        <v>0</v>
      </c>
      <c r="K9" s="240">
        <v>0</v>
      </c>
      <c r="L9" s="240">
        <v>0</v>
      </c>
      <c r="M9" s="240">
        <v>0</v>
      </c>
      <c r="N9" s="240">
        <v>0</v>
      </c>
      <c r="O9" s="240">
        <v>0</v>
      </c>
      <c r="P9" s="239">
        <f>P10</f>
        <v>3314936.99</v>
      </c>
      <c r="Q9" s="239">
        <v>175093.52</v>
      </c>
      <c r="R9" s="240">
        <v>2666775.78</v>
      </c>
      <c r="S9" s="240">
        <v>0</v>
      </c>
      <c r="T9" s="240">
        <v>2666775.78</v>
      </c>
      <c r="U9" s="240">
        <v>-1376000</v>
      </c>
      <c r="V9" s="240">
        <v>0</v>
      </c>
      <c r="W9" s="240">
        <v>0</v>
      </c>
      <c r="X9" s="240">
        <v>0</v>
      </c>
      <c r="Y9" s="240">
        <v>0</v>
      </c>
      <c r="Z9" s="240">
        <v>0</v>
      </c>
      <c r="AA9" s="240">
        <v>0</v>
      </c>
      <c r="AB9" s="240">
        <v>0</v>
      </c>
      <c r="AC9" s="248">
        <f>AC10</f>
        <v>2667447.54</v>
      </c>
      <c r="AD9" s="250">
        <f>P9-AC9</f>
        <v>647489.4500000002</v>
      </c>
    </row>
    <row r="10" spans="1:30" s="227" customFormat="1" ht="16.5">
      <c r="A10" s="223"/>
      <c r="B10" s="182" t="s">
        <v>276</v>
      </c>
      <c r="C10" s="182" t="s">
        <v>220</v>
      </c>
      <c r="D10" s="182" t="s">
        <v>330</v>
      </c>
      <c r="E10" s="237">
        <v>661532.63</v>
      </c>
      <c r="F10" s="237">
        <v>175093.52</v>
      </c>
      <c r="G10" s="236"/>
      <c r="H10" s="236"/>
      <c r="I10" s="236"/>
      <c r="J10" s="236"/>
      <c r="K10" s="236"/>
      <c r="L10" s="236"/>
      <c r="M10" s="236"/>
      <c r="N10" s="236"/>
      <c r="O10" s="236"/>
      <c r="P10" s="237">
        <f>P11</f>
        <v>3314936.99</v>
      </c>
      <c r="Q10" s="237">
        <v>175093.52</v>
      </c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49">
        <f>AC11</f>
        <v>2667447.54</v>
      </c>
      <c r="AD10" s="250">
        <f>P10-AC10</f>
        <v>647489.4500000002</v>
      </c>
    </row>
    <row r="11" spans="1:30" s="227" customFormat="1" ht="27.75" customHeight="1">
      <c r="A11" s="223"/>
      <c r="B11" s="182" t="s">
        <v>277</v>
      </c>
      <c r="C11" s="182" t="s">
        <v>220</v>
      </c>
      <c r="D11" s="182" t="s">
        <v>331</v>
      </c>
      <c r="E11" s="237">
        <v>661532.63</v>
      </c>
      <c r="F11" s="237">
        <v>175093.52</v>
      </c>
      <c r="G11" s="236"/>
      <c r="H11" s="236"/>
      <c r="I11" s="236"/>
      <c r="J11" s="236"/>
      <c r="K11" s="236"/>
      <c r="L11" s="236"/>
      <c r="M11" s="236"/>
      <c r="N11" s="236"/>
      <c r="O11" s="236"/>
      <c r="P11" s="237">
        <v>3314936.99</v>
      </c>
      <c r="Q11" s="237">
        <v>175093.52</v>
      </c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49">
        <v>2667447.54</v>
      </c>
      <c r="AD11" s="250">
        <f>P11-AC11</f>
        <v>647489.4500000002</v>
      </c>
    </row>
    <row r="12" spans="1:30" ht="27">
      <c r="A12" s="223"/>
      <c r="B12" s="182" t="s">
        <v>278</v>
      </c>
      <c r="C12" s="182" t="s">
        <v>219</v>
      </c>
      <c r="D12" s="182" t="s">
        <v>332</v>
      </c>
      <c r="E12" s="237">
        <v>-33042607.25</v>
      </c>
      <c r="F12" s="237">
        <v>-12091817.66</v>
      </c>
      <c r="G12" s="236">
        <v>7251161.98</v>
      </c>
      <c r="H12" s="236">
        <v>-5489438</v>
      </c>
      <c r="I12" s="236">
        <v>0</v>
      </c>
      <c r="J12" s="236">
        <v>0</v>
      </c>
      <c r="K12" s="236">
        <v>0</v>
      </c>
      <c r="L12" s="236">
        <v>0</v>
      </c>
      <c r="M12" s="236">
        <v>0</v>
      </c>
      <c r="N12" s="236">
        <v>0</v>
      </c>
      <c r="O12" s="236">
        <v>0</v>
      </c>
      <c r="P12" s="237">
        <f>P13</f>
        <v>-171217346.09</v>
      </c>
      <c r="Q12" s="237">
        <v>-12091817.66</v>
      </c>
      <c r="R12" s="236">
        <v>2666775.78</v>
      </c>
      <c r="S12" s="236">
        <v>0</v>
      </c>
      <c r="T12" s="236">
        <v>2666775.78</v>
      </c>
      <c r="U12" s="236">
        <v>-1376000</v>
      </c>
      <c r="V12" s="236">
        <v>0</v>
      </c>
      <c r="W12" s="236">
        <v>0</v>
      </c>
      <c r="X12" s="236">
        <v>0</v>
      </c>
      <c r="Y12" s="236">
        <v>0</v>
      </c>
      <c r="Z12" s="236">
        <v>0</v>
      </c>
      <c r="AA12" s="236">
        <v>0</v>
      </c>
      <c r="AB12" s="236">
        <v>0</v>
      </c>
      <c r="AC12" s="249">
        <f>AC13</f>
        <v>-171126681.01</v>
      </c>
      <c r="AD12" s="250" t="s">
        <v>368</v>
      </c>
    </row>
    <row r="13" spans="1:30" ht="27">
      <c r="A13" s="223"/>
      <c r="B13" s="182" t="s">
        <v>279</v>
      </c>
      <c r="C13" s="182" t="s">
        <v>219</v>
      </c>
      <c r="D13" s="182" t="s">
        <v>333</v>
      </c>
      <c r="E13" s="237">
        <v>-33042607.25</v>
      </c>
      <c r="F13" s="237">
        <v>-12091817.66</v>
      </c>
      <c r="G13" s="236">
        <v>7251161.98</v>
      </c>
      <c r="H13" s="236">
        <v>-5489438</v>
      </c>
      <c r="I13" s="236">
        <v>0</v>
      </c>
      <c r="J13" s="236">
        <v>0</v>
      </c>
      <c r="K13" s="236">
        <v>0</v>
      </c>
      <c r="L13" s="236">
        <v>0</v>
      </c>
      <c r="M13" s="236">
        <v>0</v>
      </c>
      <c r="N13" s="236">
        <v>0</v>
      </c>
      <c r="O13" s="236">
        <v>0</v>
      </c>
      <c r="P13" s="237">
        <f>P14</f>
        <v>-171217346.09</v>
      </c>
      <c r="Q13" s="237">
        <v>-12091817.66</v>
      </c>
      <c r="R13" s="236">
        <v>2666775.78</v>
      </c>
      <c r="S13" s="236">
        <v>0</v>
      </c>
      <c r="T13" s="236">
        <v>2666775.78</v>
      </c>
      <c r="U13" s="236">
        <v>-1376000</v>
      </c>
      <c r="V13" s="236">
        <v>0</v>
      </c>
      <c r="W13" s="236">
        <v>0</v>
      </c>
      <c r="X13" s="236">
        <v>0</v>
      </c>
      <c r="Y13" s="236">
        <v>0</v>
      </c>
      <c r="Z13" s="236">
        <v>0</v>
      </c>
      <c r="AA13" s="236">
        <v>0</v>
      </c>
      <c r="AB13" s="236">
        <v>0</v>
      </c>
      <c r="AC13" s="249">
        <f>AC14</f>
        <v>-171126681.01</v>
      </c>
      <c r="AD13" s="250" t="s">
        <v>368</v>
      </c>
    </row>
    <row r="14" spans="1:30" ht="27">
      <c r="A14" s="223"/>
      <c r="B14" s="182" t="s">
        <v>280</v>
      </c>
      <c r="C14" s="182" t="s">
        <v>219</v>
      </c>
      <c r="D14" s="182" t="s">
        <v>334</v>
      </c>
      <c r="E14" s="237">
        <v>-33042607.25</v>
      </c>
      <c r="F14" s="237">
        <v>-12091817.66</v>
      </c>
      <c r="G14" s="236">
        <v>-38222098.73</v>
      </c>
      <c r="H14" s="236">
        <v>-5525000</v>
      </c>
      <c r="I14" s="236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7">
        <f>P15</f>
        <v>-171217346.09</v>
      </c>
      <c r="Q14" s="237">
        <v>-12091817.66</v>
      </c>
      <c r="R14" s="236">
        <v>-3107225.47</v>
      </c>
      <c r="S14" s="236">
        <v>0</v>
      </c>
      <c r="T14" s="236">
        <v>-3107225.47</v>
      </c>
      <c r="U14" s="236">
        <v>-1376000</v>
      </c>
      <c r="V14" s="236">
        <v>0</v>
      </c>
      <c r="W14" s="236">
        <v>0</v>
      </c>
      <c r="X14" s="236">
        <v>0</v>
      </c>
      <c r="Y14" s="236">
        <v>0</v>
      </c>
      <c r="Z14" s="236">
        <v>0</v>
      </c>
      <c r="AA14" s="236">
        <v>0</v>
      </c>
      <c r="AB14" s="236">
        <v>0</v>
      </c>
      <c r="AC14" s="249">
        <f>AC15</f>
        <v>-171126681.01</v>
      </c>
      <c r="AD14" s="250" t="s">
        <v>368</v>
      </c>
    </row>
    <row r="15" spans="1:30" ht="39.75">
      <c r="A15" s="223"/>
      <c r="B15" s="182" t="s">
        <v>281</v>
      </c>
      <c r="C15" s="182" t="s">
        <v>219</v>
      </c>
      <c r="D15" s="182" t="s">
        <v>335</v>
      </c>
      <c r="E15" s="237">
        <v>-33042607.25</v>
      </c>
      <c r="F15" s="237">
        <v>-12091817.66</v>
      </c>
      <c r="G15" s="236">
        <v>-38222098.73</v>
      </c>
      <c r="H15" s="236">
        <v>-5525000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7">
        <v>-171217346.09</v>
      </c>
      <c r="Q15" s="237">
        <v>-12091817.66</v>
      </c>
      <c r="R15" s="236">
        <v>-3107225.47</v>
      </c>
      <c r="S15" s="236">
        <v>0</v>
      </c>
      <c r="T15" s="236">
        <v>-3107225.47</v>
      </c>
      <c r="U15" s="236">
        <v>-1376000</v>
      </c>
      <c r="V15" s="236">
        <v>0</v>
      </c>
      <c r="W15" s="236">
        <v>0</v>
      </c>
      <c r="X15" s="236">
        <v>0</v>
      </c>
      <c r="Y15" s="236">
        <v>0</v>
      </c>
      <c r="Z15" s="236">
        <v>0</v>
      </c>
      <c r="AA15" s="236">
        <v>0</v>
      </c>
      <c r="AB15" s="236">
        <v>0</v>
      </c>
      <c r="AC15" s="249">
        <v>-171126681.01</v>
      </c>
      <c r="AD15" s="250" t="s">
        <v>368</v>
      </c>
    </row>
    <row r="16" spans="1:30" ht="27">
      <c r="A16" s="223"/>
      <c r="B16" s="182" t="s">
        <v>282</v>
      </c>
      <c r="C16" s="182" t="s">
        <v>218</v>
      </c>
      <c r="D16" s="182" t="s">
        <v>336</v>
      </c>
      <c r="E16" s="237">
        <v>33704139.88</v>
      </c>
      <c r="F16" s="237">
        <v>12266911.18</v>
      </c>
      <c r="G16" s="236">
        <v>-38222098.73</v>
      </c>
      <c r="H16" s="236">
        <v>-5525000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6">
        <v>0</v>
      </c>
      <c r="P16" s="237">
        <f>P17</f>
        <v>174532283.08</v>
      </c>
      <c r="Q16" s="237">
        <v>12266911.18</v>
      </c>
      <c r="R16" s="236">
        <v>-3107225.47</v>
      </c>
      <c r="S16" s="236">
        <v>0</v>
      </c>
      <c r="T16" s="236">
        <v>-3107225.47</v>
      </c>
      <c r="U16" s="236">
        <v>-1376000</v>
      </c>
      <c r="V16" s="236">
        <v>0</v>
      </c>
      <c r="W16" s="236">
        <v>0</v>
      </c>
      <c r="X16" s="236">
        <v>0</v>
      </c>
      <c r="Y16" s="236">
        <v>0</v>
      </c>
      <c r="Z16" s="236">
        <v>0</v>
      </c>
      <c r="AA16" s="236">
        <v>0</v>
      </c>
      <c r="AB16" s="236">
        <v>0</v>
      </c>
      <c r="AC16" s="249">
        <f>AC17</f>
        <v>173794128.55</v>
      </c>
      <c r="AD16" s="250" t="s">
        <v>368</v>
      </c>
    </row>
    <row r="17" spans="1:30" ht="27">
      <c r="A17" s="223"/>
      <c r="B17" s="182" t="s">
        <v>283</v>
      </c>
      <c r="C17" s="182" t="s">
        <v>218</v>
      </c>
      <c r="D17" s="182" t="s">
        <v>337</v>
      </c>
      <c r="E17" s="237">
        <v>33704139.88</v>
      </c>
      <c r="F17" s="237">
        <v>12266911.18</v>
      </c>
      <c r="G17" s="236">
        <v>-38222098.73</v>
      </c>
      <c r="H17" s="236">
        <v>-5525000</v>
      </c>
      <c r="I17" s="236">
        <v>0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7">
        <f>P18</f>
        <v>174532283.08</v>
      </c>
      <c r="Q17" s="237">
        <v>12266911.18</v>
      </c>
      <c r="R17" s="236">
        <v>-3107225.47</v>
      </c>
      <c r="S17" s="236">
        <v>0</v>
      </c>
      <c r="T17" s="236">
        <v>-3107225.47</v>
      </c>
      <c r="U17" s="236">
        <v>-1376000</v>
      </c>
      <c r="V17" s="236">
        <v>0</v>
      </c>
      <c r="W17" s="236">
        <v>0</v>
      </c>
      <c r="X17" s="236">
        <v>0</v>
      </c>
      <c r="Y17" s="236">
        <v>0</v>
      </c>
      <c r="Z17" s="236">
        <v>0</v>
      </c>
      <c r="AA17" s="236">
        <v>0</v>
      </c>
      <c r="AB17" s="236">
        <v>0</v>
      </c>
      <c r="AC17" s="249">
        <f>AC18</f>
        <v>173794128.55</v>
      </c>
      <c r="AD17" s="250" t="s">
        <v>368</v>
      </c>
    </row>
    <row r="18" spans="1:30" ht="27">
      <c r="A18" s="223"/>
      <c r="B18" s="182" t="s">
        <v>284</v>
      </c>
      <c r="C18" s="182" t="s">
        <v>218</v>
      </c>
      <c r="D18" s="182" t="s">
        <v>338</v>
      </c>
      <c r="E18" s="237">
        <v>33704139.88</v>
      </c>
      <c r="F18" s="237">
        <v>12266911.18</v>
      </c>
      <c r="G18" s="236">
        <v>45473260.71</v>
      </c>
      <c r="H18" s="236">
        <v>35562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7">
        <f>P19</f>
        <v>174532283.08</v>
      </c>
      <c r="Q18" s="237">
        <v>12266911.18</v>
      </c>
      <c r="R18" s="236">
        <v>5774001.25</v>
      </c>
      <c r="S18" s="236">
        <v>0</v>
      </c>
      <c r="T18" s="236">
        <v>5774001.25</v>
      </c>
      <c r="U18" s="236">
        <v>0</v>
      </c>
      <c r="V18" s="236">
        <v>0</v>
      </c>
      <c r="W18" s="236">
        <v>0</v>
      </c>
      <c r="X18" s="236">
        <v>0</v>
      </c>
      <c r="Y18" s="236">
        <v>0</v>
      </c>
      <c r="Z18" s="236">
        <v>0</v>
      </c>
      <c r="AA18" s="236">
        <v>0</v>
      </c>
      <c r="AB18" s="236">
        <v>0</v>
      </c>
      <c r="AC18" s="249">
        <f>AC19</f>
        <v>173794128.55</v>
      </c>
      <c r="AD18" s="250" t="s">
        <v>368</v>
      </c>
    </row>
    <row r="19" spans="1:30" ht="39.75">
      <c r="A19" s="223"/>
      <c r="B19" s="182" t="s">
        <v>285</v>
      </c>
      <c r="C19" s="182" t="s">
        <v>218</v>
      </c>
      <c r="D19" s="182" t="s">
        <v>339</v>
      </c>
      <c r="E19" s="237">
        <v>33704139.88</v>
      </c>
      <c r="F19" s="237">
        <v>12266911.18</v>
      </c>
      <c r="G19" s="236">
        <v>45473260.71</v>
      </c>
      <c r="H19" s="236">
        <v>35562</v>
      </c>
      <c r="I19" s="236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7">
        <v>174532283.08</v>
      </c>
      <c r="Q19" s="237">
        <v>12266911.18</v>
      </c>
      <c r="R19" s="236">
        <v>5774001.25</v>
      </c>
      <c r="S19" s="236">
        <v>0</v>
      </c>
      <c r="T19" s="236">
        <v>5774001.25</v>
      </c>
      <c r="U19" s="236">
        <v>0</v>
      </c>
      <c r="V19" s="236">
        <v>0</v>
      </c>
      <c r="W19" s="236">
        <v>0</v>
      </c>
      <c r="X19" s="236">
        <v>0</v>
      </c>
      <c r="Y19" s="236">
        <v>0</v>
      </c>
      <c r="Z19" s="236">
        <v>0</v>
      </c>
      <c r="AA19" s="236">
        <v>0</v>
      </c>
      <c r="AB19" s="236">
        <v>0</v>
      </c>
      <c r="AC19" s="249">
        <v>173794128.55</v>
      </c>
      <c r="AD19" s="250" t="s">
        <v>368</v>
      </c>
    </row>
    <row r="20" spans="1:30" ht="28.5" hidden="1">
      <c r="A20" s="223"/>
      <c r="B20" s="224" t="s">
        <v>284</v>
      </c>
      <c r="C20" s="224" t="s">
        <v>218</v>
      </c>
      <c r="D20" s="224" t="s">
        <v>320</v>
      </c>
      <c r="E20" s="225">
        <v>45473260.71</v>
      </c>
      <c r="F20" s="225">
        <v>0</v>
      </c>
      <c r="G20" s="225">
        <v>45473260.71</v>
      </c>
      <c r="H20" s="225">
        <v>35562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f>P21</f>
        <v>33708623.27</v>
      </c>
      <c r="Q20" s="225">
        <v>0</v>
      </c>
      <c r="R20" s="225">
        <v>5774001.25</v>
      </c>
      <c r="S20" s="225">
        <v>0</v>
      </c>
      <c r="T20" s="225">
        <v>5774001.25</v>
      </c>
      <c r="U20" s="225">
        <v>0</v>
      </c>
      <c r="V20" s="225">
        <v>0</v>
      </c>
      <c r="W20" s="225">
        <v>0</v>
      </c>
      <c r="X20" s="225">
        <v>0</v>
      </c>
      <c r="Y20" s="225">
        <v>0</v>
      </c>
      <c r="Z20" s="225">
        <v>0</v>
      </c>
      <c r="AA20" s="225">
        <v>0</v>
      </c>
      <c r="AB20" s="225">
        <v>0</v>
      </c>
      <c r="AC20" s="225">
        <f>AC21</f>
        <v>5308790.23</v>
      </c>
      <c r="AD20" s="241">
        <v>0</v>
      </c>
    </row>
    <row r="21" spans="1:30" ht="42.75" hidden="1">
      <c r="A21" s="223"/>
      <c r="B21" s="224" t="s">
        <v>285</v>
      </c>
      <c r="C21" s="224" t="s">
        <v>218</v>
      </c>
      <c r="D21" s="224" t="s">
        <v>321</v>
      </c>
      <c r="E21" s="225">
        <v>45473260.71</v>
      </c>
      <c r="F21" s="226">
        <v>0</v>
      </c>
      <c r="G21" s="225">
        <v>45473260.71</v>
      </c>
      <c r="H21" s="226">
        <v>35562</v>
      </c>
      <c r="I21" s="226">
        <v>0</v>
      </c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>
        <v>0</v>
      </c>
      <c r="P21" s="226">
        <v>33708623.27</v>
      </c>
      <c r="Q21" s="226">
        <v>0</v>
      </c>
      <c r="R21" s="225">
        <v>5774001.25</v>
      </c>
      <c r="S21" s="226">
        <v>0</v>
      </c>
      <c r="T21" s="225">
        <v>5774001.25</v>
      </c>
      <c r="U21" s="226">
        <v>0</v>
      </c>
      <c r="V21" s="226">
        <v>0</v>
      </c>
      <c r="W21" s="226">
        <v>0</v>
      </c>
      <c r="X21" s="226">
        <v>0</v>
      </c>
      <c r="Y21" s="226">
        <v>0</v>
      </c>
      <c r="Z21" s="226">
        <v>0</v>
      </c>
      <c r="AA21" s="226">
        <v>0</v>
      </c>
      <c r="AB21" s="226">
        <v>0</v>
      </c>
      <c r="AC21" s="226">
        <v>5308790.23</v>
      </c>
      <c r="AD21" s="226">
        <v>0</v>
      </c>
    </row>
  </sheetData>
  <sheetProtection/>
  <autoFilter ref="B8:AD21"/>
  <mergeCells count="8">
    <mergeCell ref="AC4:AD4"/>
    <mergeCell ref="A7:D7"/>
    <mergeCell ref="E7:AD7"/>
    <mergeCell ref="B5:AB5"/>
    <mergeCell ref="A6:AD6"/>
    <mergeCell ref="B1:AD1"/>
    <mergeCell ref="B2:AD2"/>
    <mergeCell ref="B3:AD3"/>
  </mergeCells>
  <printOptions/>
  <pageMargins left="0.7086614173228347" right="0.7086614173228347" top="0.7480314960629921" bottom="0.7480314960629921" header="0.31496062992125984" footer="0.31496062992125984"/>
  <pageSetup errors="blank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СпециалистАМО</cp:lastModifiedBy>
  <cp:lastPrinted>2023-04-24T04:22:28Z</cp:lastPrinted>
  <dcterms:created xsi:type="dcterms:W3CDTF">2009-02-03T01:32:09Z</dcterms:created>
  <dcterms:modified xsi:type="dcterms:W3CDTF">2023-05-29T07:01:35Z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